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" sheetId="1" state="visible" r:id="rId1"/>
    <sheet xmlns:r="http://schemas.openxmlformats.org/officeDocument/2006/relationships" name="Barème" sheetId="2" state="visible" r:id="rId2"/>
    <sheet xmlns:r="http://schemas.openxmlformats.org/officeDocument/2006/relationships" name="Gril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2"/>
    </font>
    <font>
      <name val="Arial"/>
      <sz val="9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131B2E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09A"/>
      </left>
      <right style="thin">
        <color rgb="00BFB09A"/>
      </right>
      <top style="thin">
        <color rgb="00BFB09A"/>
      </top>
      <bottom style="thin">
        <color rgb="00BFB09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4" fontId="4" fillId="3" borderId="1" pivotButton="0" quotePrefix="0" xfId="0"/>
    <xf numFmtId="4" fontId="5" fillId="0" borderId="1" pivotButton="0" quotePrefix="0" xfId="0"/>
    <xf numFmtId="0" fontId="8" fillId="0" borderId="0" pivotButton="0" quotePrefix="0" xfId="0"/>
    <xf numFmtId="4" fontId="8" fillId="0" borderId="1" pivotButton="0" quotePrefix="0" xfId="0"/>
    <xf numFmtId="0" fontId="7" fillId="0" borderId="0" pivotButton="0" quotePrefix="0" xfId="0"/>
    <xf numFmtId="0" fontId="3" fillId="2" borderId="0" pivotButton="0" quotePrefix="0" xfId="0"/>
    <xf numFmtId="3" fontId="4" fillId="0" borderId="1" pivotButton="0" quotePrefix="0" xfId="0"/>
    <xf numFmtId="9" fontId="4" fillId="0" borderId="1" pivotButton="0" quotePrefix="0" xfId="0"/>
    <xf numFmtId="3" fontId="5" fillId="0" borderId="1" pivotButton="0" quotePrefix="0" xfId="0"/>
    <xf numFmtId="9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50" customWidth="1" min="1" max="1"/>
    <col width="34" customWidth="1" min="2" max="2"/>
  </cols>
  <sheetData>
    <row r="1">
      <c r="A1" s="1" t="inlineStr">
        <is>
          <t>Calcul de l'IRG et du salaire net — Algérie 2026</t>
        </is>
      </c>
    </row>
    <row r="2">
      <c r="A2" s="2" t="inlineStr">
        <is>
          <t>Cellules jaunes : à saisir. Le reste se calcule seul (barème et paramètres dans l'onglet « Barème »).</t>
        </is>
      </c>
    </row>
    <row r="4">
      <c r="A4" s="3" t="inlineStr">
        <is>
          <t>Un salaire</t>
        </is>
      </c>
    </row>
    <row r="5">
      <c r="A5" s="4" t="inlineStr">
        <is>
          <t>Salaire brut mensuel soumis à cotisation (DA)</t>
        </is>
      </c>
      <c r="B5" s="5" t="n">
        <v>100000</v>
      </c>
    </row>
    <row r="6">
      <c r="A6" s="4" t="inlineStr">
        <is>
          <t>Travailleur handicapé ? (OUI / NON)</t>
        </is>
      </c>
      <c r="B6" s="5" t="inlineStr">
        <is>
          <t>NON</t>
        </is>
      </c>
    </row>
    <row r="8">
      <c r="A8" s="4" t="inlineStr">
        <is>
          <t>Cotisation CNAS salariale (DA)</t>
        </is>
      </c>
      <c r="B8" s="6">
        <f>ROUND(B5*'Barème'!$B$13,2)</f>
        <v/>
      </c>
    </row>
    <row r="9">
      <c r="A9" s="4" t="inlineStr">
        <is>
          <t>Salaire imposable (DA)</t>
        </is>
      </c>
      <c r="B9" s="6">
        <f>B5-B8</f>
        <v/>
      </c>
    </row>
    <row r="10">
      <c r="A10" s="4" t="inlineStr">
        <is>
          <t>IRG selon le barème (DA)</t>
        </is>
      </c>
      <c r="B10" s="6">
        <f>IF(B9&lt;='Barème'!$B$17,0,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</f>
        <v/>
      </c>
    </row>
    <row r="11">
      <c r="A11" s="4" t="inlineStr">
        <is>
          <t>Abattement de 40 %, borné (DA)</t>
        </is>
      </c>
      <c r="B11" s="6">
        <f>IF(B9&lt;='Barème'!$B$17,0,MIN(MAX((B10)*'Barème'!$B$14,'Barème'!$B$15),'Barème'!$B$16))</f>
        <v/>
      </c>
    </row>
    <row r="12">
      <c r="A12" s="4" t="inlineStr">
        <is>
          <t>Lissage appliqué</t>
        </is>
      </c>
      <c r="B12" s="6">
        <f>IF(B9&lt;='Barème'!$B$17,"Exonéré (30 000 DA ou moins)",IF(AND(B6="OUI",B9&lt;'Barème'!$B$19),"Travailleurs handicapés (jusqu'à 42 500 DA)",IF(B9&lt;'Barème'!$B$18,"Salariés (30 000 à 35 000 DA)","Aucun")))</f>
        <v/>
      </c>
    </row>
    <row r="13">
      <c r="A13" s="7" t="inlineStr">
        <is>
          <t>IRG retenu (DA)</t>
        </is>
      </c>
      <c r="B13" s="8">
        <f>IF(B9&lt;='Barème'!$B$17,0,ROUND(MAX(0,IF(AND(B6="OUI",B9&lt;'Barème'!$B$19),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-MIN(MAX(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)*'Barème'!$B$14,'Barème'!$B$15),'Barème'!$B$16))*'Barème'!$B$21-'Barème'!$C$21,IF(B9&lt;'Barème'!$B$18,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-MIN(MAX(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)*'Barème'!$B$14,'Barème'!$B$15),'Barème'!$B$16))*'Barème'!$B$20-'Barème'!$C$20,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-MIN(MAX(((MAX(0,MIN(B9,'Barème'!$B$4)-'Barème'!$A$4)*'Barème'!$C$4+MAX(0,MIN(B9,'Barème'!$B$5)-'Barème'!$A$5)*'Barème'!$C$5+MAX(0,MIN(B9,'Barème'!$B$6)-'Barème'!$A$6)*'Barème'!$C$6+MAX(0,MIN(B9,'Barème'!$B$7)-'Barème'!$A$7)*'Barème'!$C$7+MAX(0,MIN(B9,'Barème'!$B$8)-'Barème'!$A$8)*'Barème'!$C$8+MAX(0,B9-'Barème'!$A$9)*'Barème'!$C$9))*'Barème'!$B$14,'Barème'!$B$15),'Barème'!$B$16))))),2))</f>
        <v/>
      </c>
    </row>
    <row r="14">
      <c r="A14" s="7" t="inlineStr">
        <is>
          <t>Salaire net (DA)</t>
        </is>
      </c>
      <c r="B14" s="8">
        <f>ROUND(B9-B13,2)</f>
        <v/>
      </c>
    </row>
    <row r="17">
      <c r="A17" s="3" t="inlineStr">
        <is>
          <t>Une pension de retraite (régime général)</t>
        </is>
      </c>
    </row>
    <row r="18">
      <c r="A18" s="4" t="inlineStr">
        <is>
          <t>Montant imposable mensuel de la pension (DA)</t>
        </is>
      </c>
      <c r="B18" s="5" t="n">
        <v>34000</v>
      </c>
    </row>
    <row r="19">
      <c r="A19" s="7" t="inlineStr">
        <is>
          <t>IRG retenu (DA)</t>
        </is>
      </c>
      <c r="B19" s="8">
        <f>IF(B18&lt;='Barème'!$B$17,0,ROUND(MAX(0,IF(AND(TRUE,B18&lt;'Barème'!$B$19),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-MIN(MAX(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)*'Barème'!$B$14,'Barème'!$B$15),'Barème'!$B$16))*'Barème'!$B$21-'Barème'!$C$21,IF(B18&lt;'Barème'!$B$18,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-MIN(MAX(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)*'Barème'!$B$14,'Barème'!$B$15),'Barème'!$B$16))*'Barème'!$B$20-'Barème'!$C$20,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-MIN(MAX(((MAX(0,MIN(B18,'Barème'!$B$4)-'Barème'!$A$4)*'Barème'!$C$4+MAX(0,MIN(B18,'Barème'!$B$5)-'Barème'!$A$5)*'Barème'!$C$5+MAX(0,MIN(B18,'Barème'!$B$6)-'Barème'!$A$6)*'Barème'!$C$6+MAX(0,MIN(B18,'Barème'!$B$7)-'Barème'!$A$7)*'Barème'!$C$7+MAX(0,MIN(B18,'Barème'!$B$8)-'Barème'!$A$8)*'Barème'!$C$8+MAX(0,B18-'Barème'!$A$9)*'Barème'!$C$9))*'Barème'!$B$14,'Barème'!$B$15),'Barème'!$B$16))))),2))</f>
        <v/>
      </c>
    </row>
    <row r="20">
      <c r="A20" s="2" t="inlineStr">
        <is>
          <t>Saisissez le montant imposable de votre titre de pension (la CNR retient 2 % de sécurité sociale).</t>
        </is>
      </c>
    </row>
    <row r="23">
      <c r="A23" s="9" t="inlineStr">
        <is>
          <t>Les logiciels de paie arrondissent parfois la base ou l'impôt : un bulletin peut différer de quelques dinars.</t>
        </is>
      </c>
    </row>
    <row r="24">
      <c r="A24" s="9" t="inlineStr">
        <is>
          <t>Guide : https://winalco.dz/actualites/bareme-irg-2026-calcul-irg-salaire-algerie — Winalco Paie : https://winalco.dz/produit/winalco-paie</t>
        </is>
      </c>
    </row>
  </sheetData>
  <dataValidations count="1">
    <dataValidation sqref="B6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6" customWidth="1" min="3" max="3"/>
    <col width="24" customWidth="1" min="4" max="4"/>
    <col width="26" customWidth="1" min="5" max="5"/>
  </cols>
  <sheetData>
    <row r="1">
      <c r="A1" s="1" t="inlineStr">
        <is>
          <t>Barème IRG 2026 sur les salaires et pensions — Algérie (mensuel)</t>
        </is>
      </c>
    </row>
    <row r="2">
      <c r="A2" s="2" t="inlineStr">
        <is>
          <t>Article 104 du Code des impôts directs et taxes assimilées (loi de finances 2022), inchangé par la loi de finances 2026.</t>
        </is>
      </c>
    </row>
    <row r="3">
      <c r="A3" s="10" t="inlineStr">
        <is>
          <t>Borne basse (DA)</t>
        </is>
      </c>
      <c r="B3" s="10" t="inlineStr">
        <is>
          <t>Borne haute (DA)</t>
        </is>
      </c>
      <c r="C3" s="10" t="inlineStr">
        <is>
          <t>Taux</t>
        </is>
      </c>
      <c r="D3" s="10" t="inlineStr">
        <is>
          <t>Impôt de la tranche (DA)</t>
        </is>
      </c>
      <c r="E3" s="10" t="inlineStr">
        <is>
          <t>Cumul en fin de tranche (DA)</t>
        </is>
      </c>
    </row>
    <row r="4">
      <c r="A4" s="11" t="n">
        <v>0</v>
      </c>
      <c r="B4" s="11" t="n">
        <v>20000</v>
      </c>
      <c r="C4" s="12" t="n">
        <v>0</v>
      </c>
      <c r="D4" s="13">
        <f>(B4-A4)*C4</f>
        <v/>
      </c>
      <c r="E4" s="13">
        <f>D4</f>
        <v/>
      </c>
    </row>
    <row r="5">
      <c r="A5" s="11" t="n">
        <v>20000</v>
      </c>
      <c r="B5" s="11" t="n">
        <v>40000</v>
      </c>
      <c r="C5" s="12" t="n">
        <v>0.23</v>
      </c>
      <c r="D5" s="13">
        <f>(B5-A5)*C5</f>
        <v/>
      </c>
      <c r="E5" s="13">
        <f>E4+D5</f>
        <v/>
      </c>
    </row>
    <row r="6">
      <c r="A6" s="11" t="n">
        <v>40000</v>
      </c>
      <c r="B6" s="11" t="n">
        <v>80000</v>
      </c>
      <c r="C6" s="12" t="n">
        <v>0.27</v>
      </c>
      <c r="D6" s="13">
        <f>(B6-A6)*C6</f>
        <v/>
      </c>
      <c r="E6" s="13">
        <f>E5+D6</f>
        <v/>
      </c>
    </row>
    <row r="7">
      <c r="A7" s="11" t="n">
        <v>80000</v>
      </c>
      <c r="B7" s="11" t="n">
        <v>160000</v>
      </c>
      <c r="C7" s="12" t="n">
        <v>0.3</v>
      </c>
      <c r="D7" s="13">
        <f>(B7-A7)*C7</f>
        <v/>
      </c>
      <c r="E7" s="13">
        <f>E6+D7</f>
        <v/>
      </c>
    </row>
    <row r="8">
      <c r="A8" s="11" t="n">
        <v>160000</v>
      </c>
      <c r="B8" s="11" t="n">
        <v>320000</v>
      </c>
      <c r="C8" s="12" t="n">
        <v>0.33</v>
      </c>
      <c r="D8" s="13">
        <f>(B8-A8)*C8</f>
        <v/>
      </c>
      <c r="E8" s="13">
        <f>E7+D8</f>
        <v/>
      </c>
    </row>
    <row r="9">
      <c r="A9" s="11" t="n">
        <v>320000</v>
      </c>
      <c r="B9" s="11" t="inlineStr">
        <is>
          <t>au-delà</t>
        </is>
      </c>
      <c r="C9" s="12" t="n">
        <v>0.35</v>
      </c>
      <c r="D9" s="13" t="inlineStr">
        <is>
          <t>—</t>
        </is>
      </c>
      <c r="E9" s="13" t="inlineStr">
        <is>
          <t>—</t>
        </is>
      </c>
    </row>
    <row r="10">
      <c r="A10" s="2" t="inlineStr">
        <is>
          <t>La borne basse est exclue de la tranche : « de 20 001 à 40 000 DA » s'écrit 20 000 – 40 000.</t>
        </is>
      </c>
    </row>
    <row r="12">
      <c r="A12" s="3" t="inlineStr">
        <is>
          <t>Paramètres</t>
        </is>
      </c>
    </row>
    <row r="13">
      <c r="A13" s="4" t="inlineStr">
        <is>
          <t>Cotisation CNAS salariale</t>
        </is>
      </c>
      <c r="B13" s="14" t="n">
        <v>0.09</v>
      </c>
      <c r="C13" s="2" t="inlineStr">
        <is>
          <t>Décret exécutif 15-236 du 3 septembre 2015 (part salariale 9 %).</t>
        </is>
      </c>
    </row>
    <row r="14">
      <c r="A14" s="4" t="inlineStr">
        <is>
          <t>Abattement sur l'impôt</t>
        </is>
      </c>
      <c r="B14" s="14" t="n">
        <v>0.4</v>
      </c>
      <c r="C14" s="2" t="inlineStr">
        <is>
          <t>Art. 104 CIDTA.</t>
        </is>
      </c>
    </row>
    <row r="15">
      <c r="A15" s="4" t="inlineStr">
        <is>
          <t>Abattement minimum (DA/mois)</t>
        </is>
      </c>
      <c r="B15" s="15" t="n">
        <v>1000</v>
      </c>
      <c r="C15" s="2" t="inlineStr">
        <is>
          <t>Soit 12 000 DA par an.</t>
        </is>
      </c>
    </row>
    <row r="16">
      <c r="A16" s="4" t="inlineStr">
        <is>
          <t>Abattement maximum (DA/mois)</t>
        </is>
      </c>
      <c r="B16" s="15" t="n">
        <v>1500</v>
      </c>
      <c r="C16" s="2" t="inlineStr">
        <is>
          <t>Soit 18 000 DA par an.</t>
        </is>
      </c>
    </row>
    <row r="17">
      <c r="A17" s="4" t="inlineStr">
        <is>
          <t>Seuil d'exonération totale (DA)</t>
        </is>
      </c>
      <c r="B17" s="15" t="n">
        <v>30000</v>
      </c>
      <c r="C17" s="2" t="inlineStr">
        <is>
          <t>Revenus imposables qui n'excèdent pas 30 000 DA.</t>
        </is>
      </c>
    </row>
    <row r="18">
      <c r="A18" s="4" t="inlineStr">
        <is>
          <t>Fin du lissage des salariés (DA)</t>
        </is>
      </c>
      <c r="B18" s="15" t="n">
        <v>35000</v>
      </c>
      <c r="C18" s="2" t="inlineStr">
        <is>
          <t>Deuxième abattement, revenus de 30 000 à 35 000 DA.</t>
        </is>
      </c>
    </row>
    <row r="19">
      <c r="A19" s="4" t="inlineStr">
        <is>
          <t>Fin du lissage retraités / handicapés (DA)</t>
        </is>
      </c>
      <c r="B19" s="15" t="n">
        <v>42500</v>
      </c>
      <c r="C19" s="2" t="inlineStr">
        <is>
          <t>Retraités du régime général et travailleurs handicapés, 30 000 à 42 500 DA.</t>
        </is>
      </c>
    </row>
    <row r="20">
      <c r="A20" s="4" t="inlineStr">
        <is>
          <t>Lissage des salariés : IRG × a − b</t>
        </is>
      </c>
      <c r="B20" s="16">
        <f>137/51</f>
        <v/>
      </c>
      <c r="C20" s="16">
        <f>27925/8</f>
        <v/>
      </c>
      <c r="D20" s="2" t="inlineStr">
        <is>
          <t>a = 137/51 ; b = 27 925/8</t>
        </is>
      </c>
    </row>
    <row r="21">
      <c r="A21" s="4" t="inlineStr">
        <is>
          <t>Lissage retraités / handicapés : IRG × a − b</t>
        </is>
      </c>
      <c r="B21" s="16">
        <f>93/61</f>
        <v/>
      </c>
      <c r="C21" s="16">
        <f>81213/41</f>
        <v/>
      </c>
      <c r="D21" s="2" t="inlineStr">
        <is>
          <t>a = 93/61 ; b = 81 213/41</t>
        </is>
      </c>
    </row>
    <row r="23">
      <c r="A23" s="9" t="inlineStr">
        <is>
          <t>Sources : art. 104 CIDTA, édition 2026 de la DGI ; loi de finances 2022 (art. 31) ; loi de finances 2026 (art. 11, salaires « sans changement »). À revérifier à chaque loi de finances.</t>
        </is>
      </c>
    </row>
    <row r="24">
      <c r="A24" s="9" t="inlineStr">
        <is>
          <t>Guide complet : https://winalco.dz/actualites/bareme-irg-2026-calcul-irg-salaire-algerie — calcul en ligne : https://winalco.dz/simulateur-salaire-net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Du brut au net, salariés — Algérie 2026</t>
        </is>
      </c>
    </row>
    <row r="2">
      <c r="A2" s="2" t="inlineStr">
        <is>
          <t>Salaire entièrement soumis à cotisation ; sans le lissage des travailleurs handicapés.</t>
        </is>
      </c>
    </row>
    <row r="3">
      <c r="A3" s="10" t="inlineStr">
        <is>
          <t>Salaire brut (DA)</t>
        </is>
      </c>
      <c r="B3" s="10" t="inlineStr">
        <is>
          <t>CNAS 9 % (DA)</t>
        </is>
      </c>
      <c r="C3" s="10" t="inlineStr">
        <is>
          <t>Salaire imposable (DA)</t>
        </is>
      </c>
      <c r="D3" s="10" t="inlineStr">
        <is>
          <t>IRG (DA)</t>
        </is>
      </c>
      <c r="E3" s="10" t="inlineStr">
        <is>
          <t>Salaire net (DA)</t>
        </is>
      </c>
    </row>
    <row r="4">
      <c r="A4" s="17" t="n">
        <v>20000</v>
      </c>
      <c r="B4" s="6">
        <f>ROUND(A4*'Barème'!$B$13,2)</f>
        <v/>
      </c>
      <c r="C4" s="6">
        <f>A4-B4</f>
        <v/>
      </c>
      <c r="D4" s="6">
        <f>IF(C4&lt;='Barème'!$B$17,0,ROUND(MAX(0,IF(AND(FALSE,C4&lt;'Barème'!$B$19),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-MIN(MAX(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)*'Barème'!$B$14,'Barème'!$B$15),'Barème'!$B$16))*'Barème'!$B$21-'Barème'!$C$21,IF(C4&lt;'Barème'!$B$18,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-MIN(MAX(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)*'Barème'!$B$14,'Barème'!$B$15),'Barème'!$B$16))*'Barème'!$B$20-'Barème'!$C$20,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-MIN(MAX(((MAX(0,MIN(C4,'Barème'!$B$4)-'Barème'!$A$4)*'Barème'!$C$4+MAX(0,MIN(C4,'Barème'!$B$5)-'Barème'!$A$5)*'Barème'!$C$5+MAX(0,MIN(C4,'Barème'!$B$6)-'Barème'!$A$6)*'Barème'!$C$6+MAX(0,MIN(C4,'Barème'!$B$7)-'Barème'!$A$7)*'Barème'!$C$7+MAX(0,MIN(C4,'Barème'!$B$8)-'Barème'!$A$8)*'Barème'!$C$8+MAX(0,C4-'Barème'!$A$9)*'Barème'!$C$9))*'Barème'!$B$14,'Barème'!$B$15),'Barème'!$B$16))))),2))</f>
        <v/>
      </c>
      <c r="E4" s="6">
        <f>ROUND(C4-D4,2)</f>
        <v/>
      </c>
    </row>
    <row r="5">
      <c r="A5" s="17" t="n">
        <v>25000</v>
      </c>
      <c r="B5" s="6">
        <f>ROUND(A5*'Barème'!$B$13,2)</f>
        <v/>
      </c>
      <c r="C5" s="6">
        <f>A5-B5</f>
        <v/>
      </c>
      <c r="D5" s="6">
        <f>IF(C5&lt;='Barème'!$B$17,0,ROUND(MAX(0,IF(AND(FALSE,C5&lt;'Barème'!$B$19),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-MIN(MAX(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)*'Barème'!$B$14,'Barème'!$B$15),'Barème'!$B$16))*'Barème'!$B$21-'Barème'!$C$21,IF(C5&lt;'Barème'!$B$18,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-MIN(MAX(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)*'Barème'!$B$14,'Barème'!$B$15),'Barème'!$B$16))*'Barème'!$B$20-'Barème'!$C$20,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-MIN(MAX(((MAX(0,MIN(C5,'Barème'!$B$4)-'Barème'!$A$4)*'Barème'!$C$4+MAX(0,MIN(C5,'Barème'!$B$5)-'Barème'!$A$5)*'Barème'!$C$5+MAX(0,MIN(C5,'Barème'!$B$6)-'Barème'!$A$6)*'Barème'!$C$6+MAX(0,MIN(C5,'Barème'!$B$7)-'Barème'!$A$7)*'Barème'!$C$7+MAX(0,MIN(C5,'Barème'!$B$8)-'Barème'!$A$8)*'Barème'!$C$8+MAX(0,C5-'Barème'!$A$9)*'Barème'!$C$9))*'Barème'!$B$14,'Barème'!$B$15),'Barème'!$B$16))))),2))</f>
        <v/>
      </c>
      <c r="E5" s="6">
        <f>ROUND(C5-D5,2)</f>
        <v/>
      </c>
    </row>
    <row r="6">
      <c r="A6" s="17" t="n">
        <v>30000</v>
      </c>
      <c r="B6" s="6">
        <f>ROUND(A6*'Barème'!$B$13,2)</f>
        <v/>
      </c>
      <c r="C6" s="6">
        <f>A6-B6</f>
        <v/>
      </c>
      <c r="D6" s="6">
        <f>IF(C6&lt;='Barème'!$B$17,0,ROUND(MAX(0,IF(AND(FALSE,C6&lt;'Barème'!$B$19),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-MIN(MAX(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)*'Barème'!$B$14,'Barème'!$B$15),'Barème'!$B$16))*'Barème'!$B$21-'Barème'!$C$21,IF(C6&lt;'Barème'!$B$18,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-MIN(MAX(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)*'Barème'!$B$14,'Barème'!$B$15),'Barème'!$B$16))*'Barème'!$B$20-'Barème'!$C$20,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-MIN(MAX(((MAX(0,MIN(C6,'Barème'!$B$4)-'Barème'!$A$4)*'Barème'!$C$4+MAX(0,MIN(C6,'Barème'!$B$5)-'Barème'!$A$5)*'Barème'!$C$5+MAX(0,MIN(C6,'Barème'!$B$6)-'Barème'!$A$6)*'Barème'!$C$6+MAX(0,MIN(C6,'Barème'!$B$7)-'Barème'!$A$7)*'Barème'!$C$7+MAX(0,MIN(C6,'Barème'!$B$8)-'Barème'!$A$8)*'Barème'!$C$8+MAX(0,C6-'Barème'!$A$9)*'Barème'!$C$9))*'Barème'!$B$14,'Barème'!$B$15),'Barème'!$B$16))))),2))</f>
        <v/>
      </c>
      <c r="E6" s="6">
        <f>ROUND(C6-D6,2)</f>
        <v/>
      </c>
    </row>
    <row r="7">
      <c r="A7" s="17" t="n">
        <v>35000</v>
      </c>
      <c r="B7" s="6">
        <f>ROUND(A7*'Barème'!$B$13,2)</f>
        <v/>
      </c>
      <c r="C7" s="6">
        <f>A7-B7</f>
        <v/>
      </c>
      <c r="D7" s="6">
        <f>IF(C7&lt;='Barème'!$B$17,0,ROUND(MAX(0,IF(AND(FALSE,C7&lt;'Barème'!$B$19),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-MIN(MAX(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)*'Barème'!$B$14,'Barème'!$B$15),'Barème'!$B$16))*'Barème'!$B$21-'Barème'!$C$21,IF(C7&lt;'Barème'!$B$18,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-MIN(MAX(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)*'Barème'!$B$14,'Barème'!$B$15),'Barème'!$B$16))*'Barème'!$B$20-'Barème'!$C$20,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-MIN(MAX(((MAX(0,MIN(C7,'Barème'!$B$4)-'Barème'!$A$4)*'Barème'!$C$4+MAX(0,MIN(C7,'Barème'!$B$5)-'Barème'!$A$5)*'Barème'!$C$5+MAX(0,MIN(C7,'Barème'!$B$6)-'Barème'!$A$6)*'Barème'!$C$6+MAX(0,MIN(C7,'Barème'!$B$7)-'Barème'!$A$7)*'Barème'!$C$7+MAX(0,MIN(C7,'Barème'!$B$8)-'Barème'!$A$8)*'Barème'!$C$8+MAX(0,C7-'Barème'!$A$9)*'Barème'!$C$9))*'Barème'!$B$14,'Barème'!$B$15),'Barème'!$B$16))))),2))</f>
        <v/>
      </c>
      <c r="E7" s="6">
        <f>ROUND(C7-D7,2)</f>
        <v/>
      </c>
    </row>
    <row r="8">
      <c r="A8" s="17" t="n">
        <v>40000</v>
      </c>
      <c r="B8" s="6">
        <f>ROUND(A8*'Barème'!$B$13,2)</f>
        <v/>
      </c>
      <c r="C8" s="6">
        <f>A8-B8</f>
        <v/>
      </c>
      <c r="D8" s="6">
        <f>IF(C8&lt;='Barème'!$B$17,0,ROUND(MAX(0,IF(AND(FALSE,C8&lt;'Barème'!$B$19),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-MIN(MAX(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)*'Barème'!$B$14,'Barème'!$B$15),'Barème'!$B$16))*'Barème'!$B$21-'Barème'!$C$21,IF(C8&lt;'Barème'!$B$18,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-MIN(MAX(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)*'Barème'!$B$14,'Barème'!$B$15),'Barème'!$B$16))*'Barème'!$B$20-'Barème'!$C$20,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-MIN(MAX(((MAX(0,MIN(C8,'Barème'!$B$4)-'Barème'!$A$4)*'Barème'!$C$4+MAX(0,MIN(C8,'Barème'!$B$5)-'Barème'!$A$5)*'Barème'!$C$5+MAX(0,MIN(C8,'Barème'!$B$6)-'Barème'!$A$6)*'Barème'!$C$6+MAX(0,MIN(C8,'Barème'!$B$7)-'Barème'!$A$7)*'Barème'!$C$7+MAX(0,MIN(C8,'Barème'!$B$8)-'Barème'!$A$8)*'Barème'!$C$8+MAX(0,C8-'Barème'!$A$9)*'Barème'!$C$9))*'Barème'!$B$14,'Barème'!$B$15),'Barème'!$B$16))))),2))</f>
        <v/>
      </c>
      <c r="E8" s="6">
        <f>ROUND(C8-D8,2)</f>
        <v/>
      </c>
    </row>
    <row r="9">
      <c r="A9" s="17" t="n">
        <v>45000</v>
      </c>
      <c r="B9" s="6">
        <f>ROUND(A9*'Barème'!$B$13,2)</f>
        <v/>
      </c>
      <c r="C9" s="6">
        <f>A9-B9</f>
        <v/>
      </c>
      <c r="D9" s="6">
        <f>IF(C9&lt;='Barème'!$B$17,0,ROUND(MAX(0,IF(AND(FALSE,C9&lt;'Barème'!$B$19),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-MIN(MAX(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)*'Barème'!$B$14,'Barème'!$B$15),'Barème'!$B$16))*'Barème'!$B$21-'Barème'!$C$21,IF(C9&lt;'Barème'!$B$18,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-MIN(MAX(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)*'Barème'!$B$14,'Barème'!$B$15),'Barème'!$B$16))*'Barème'!$B$20-'Barème'!$C$20,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-MIN(MAX(((MAX(0,MIN(C9,'Barème'!$B$4)-'Barème'!$A$4)*'Barème'!$C$4+MAX(0,MIN(C9,'Barème'!$B$5)-'Barème'!$A$5)*'Barème'!$C$5+MAX(0,MIN(C9,'Barème'!$B$6)-'Barème'!$A$6)*'Barème'!$C$6+MAX(0,MIN(C9,'Barème'!$B$7)-'Barème'!$A$7)*'Barème'!$C$7+MAX(0,MIN(C9,'Barème'!$B$8)-'Barème'!$A$8)*'Barème'!$C$8+MAX(0,C9-'Barème'!$A$9)*'Barème'!$C$9))*'Barème'!$B$14,'Barème'!$B$15),'Barème'!$B$16))))),2))</f>
        <v/>
      </c>
      <c r="E9" s="6">
        <f>ROUND(C9-D9,2)</f>
        <v/>
      </c>
    </row>
    <row r="10">
      <c r="A10" s="17" t="n">
        <v>50000</v>
      </c>
      <c r="B10" s="6">
        <f>ROUND(A10*'Barème'!$B$13,2)</f>
        <v/>
      </c>
      <c r="C10" s="6">
        <f>A10-B10</f>
        <v/>
      </c>
      <c r="D10" s="6">
        <f>IF(C10&lt;='Barème'!$B$17,0,ROUND(MAX(0,IF(AND(FALSE,C10&lt;'Barème'!$B$19),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-MIN(MAX(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)*'Barème'!$B$14,'Barème'!$B$15),'Barème'!$B$16))*'Barème'!$B$21-'Barème'!$C$21,IF(C10&lt;'Barème'!$B$18,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-MIN(MAX(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)*'Barème'!$B$14,'Barème'!$B$15),'Barème'!$B$16))*'Barème'!$B$20-'Barème'!$C$20,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-MIN(MAX(((MAX(0,MIN(C10,'Barème'!$B$4)-'Barème'!$A$4)*'Barème'!$C$4+MAX(0,MIN(C10,'Barème'!$B$5)-'Barème'!$A$5)*'Barème'!$C$5+MAX(0,MIN(C10,'Barème'!$B$6)-'Barème'!$A$6)*'Barème'!$C$6+MAX(0,MIN(C10,'Barème'!$B$7)-'Barème'!$A$7)*'Barème'!$C$7+MAX(0,MIN(C10,'Barème'!$B$8)-'Barème'!$A$8)*'Barème'!$C$8+MAX(0,C10-'Barème'!$A$9)*'Barème'!$C$9))*'Barème'!$B$14,'Barème'!$B$15),'Barème'!$B$16))))),2))</f>
        <v/>
      </c>
      <c r="E10" s="6">
        <f>ROUND(C10-D10,2)</f>
        <v/>
      </c>
    </row>
    <row r="11">
      <c r="A11" s="17" t="n">
        <v>55000</v>
      </c>
      <c r="B11" s="6">
        <f>ROUND(A11*'Barème'!$B$13,2)</f>
        <v/>
      </c>
      <c r="C11" s="6">
        <f>A11-B11</f>
        <v/>
      </c>
      <c r="D11" s="6">
        <f>IF(C11&lt;='Barème'!$B$17,0,ROUND(MAX(0,IF(AND(FALSE,C11&lt;'Barème'!$B$19),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-MIN(MAX(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)*'Barème'!$B$14,'Barème'!$B$15),'Barème'!$B$16))*'Barème'!$B$21-'Barème'!$C$21,IF(C11&lt;'Barème'!$B$18,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-MIN(MAX(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)*'Barème'!$B$14,'Barème'!$B$15),'Barème'!$B$16))*'Barème'!$B$20-'Barème'!$C$20,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-MIN(MAX(((MAX(0,MIN(C11,'Barème'!$B$4)-'Barème'!$A$4)*'Barème'!$C$4+MAX(0,MIN(C11,'Barème'!$B$5)-'Barème'!$A$5)*'Barème'!$C$5+MAX(0,MIN(C11,'Barème'!$B$6)-'Barème'!$A$6)*'Barème'!$C$6+MAX(0,MIN(C11,'Barème'!$B$7)-'Barème'!$A$7)*'Barème'!$C$7+MAX(0,MIN(C11,'Barème'!$B$8)-'Barème'!$A$8)*'Barème'!$C$8+MAX(0,C11-'Barème'!$A$9)*'Barème'!$C$9))*'Barème'!$B$14,'Barème'!$B$15),'Barème'!$B$16))))),2))</f>
        <v/>
      </c>
      <c r="E11" s="6">
        <f>ROUND(C11-D11,2)</f>
        <v/>
      </c>
    </row>
    <row r="12">
      <c r="A12" s="17" t="n">
        <v>60000</v>
      </c>
      <c r="B12" s="6">
        <f>ROUND(A12*'Barème'!$B$13,2)</f>
        <v/>
      </c>
      <c r="C12" s="6">
        <f>A12-B12</f>
        <v/>
      </c>
      <c r="D12" s="6">
        <f>IF(C12&lt;='Barème'!$B$17,0,ROUND(MAX(0,IF(AND(FALSE,C12&lt;'Barème'!$B$19),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-MIN(MAX(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)*'Barème'!$B$14,'Barème'!$B$15),'Barème'!$B$16))*'Barème'!$B$21-'Barème'!$C$21,IF(C12&lt;'Barème'!$B$18,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-MIN(MAX(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)*'Barème'!$B$14,'Barème'!$B$15),'Barème'!$B$16))*'Barème'!$B$20-'Barème'!$C$20,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-MIN(MAX(((MAX(0,MIN(C12,'Barème'!$B$4)-'Barème'!$A$4)*'Barème'!$C$4+MAX(0,MIN(C12,'Barème'!$B$5)-'Barème'!$A$5)*'Barème'!$C$5+MAX(0,MIN(C12,'Barème'!$B$6)-'Barème'!$A$6)*'Barème'!$C$6+MAX(0,MIN(C12,'Barème'!$B$7)-'Barème'!$A$7)*'Barème'!$C$7+MAX(0,MIN(C12,'Barème'!$B$8)-'Barème'!$A$8)*'Barème'!$C$8+MAX(0,C12-'Barème'!$A$9)*'Barème'!$C$9))*'Barème'!$B$14,'Barème'!$B$15),'Barème'!$B$16))))),2))</f>
        <v/>
      </c>
      <c r="E12" s="6">
        <f>ROUND(C12-D12,2)</f>
        <v/>
      </c>
    </row>
    <row r="13">
      <c r="A13" s="17" t="n">
        <v>65000</v>
      </c>
      <c r="B13" s="6">
        <f>ROUND(A13*'Barème'!$B$13,2)</f>
        <v/>
      </c>
      <c r="C13" s="6">
        <f>A13-B13</f>
        <v/>
      </c>
      <c r="D13" s="6">
        <f>IF(C13&lt;='Barème'!$B$17,0,ROUND(MAX(0,IF(AND(FALSE,C13&lt;'Barème'!$B$19),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-MIN(MAX(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)*'Barème'!$B$14,'Barème'!$B$15),'Barème'!$B$16))*'Barème'!$B$21-'Barème'!$C$21,IF(C13&lt;'Barème'!$B$18,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-MIN(MAX(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)*'Barème'!$B$14,'Barème'!$B$15),'Barème'!$B$16))*'Barème'!$B$20-'Barème'!$C$20,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-MIN(MAX(((MAX(0,MIN(C13,'Barème'!$B$4)-'Barème'!$A$4)*'Barème'!$C$4+MAX(0,MIN(C13,'Barème'!$B$5)-'Barème'!$A$5)*'Barème'!$C$5+MAX(0,MIN(C13,'Barème'!$B$6)-'Barème'!$A$6)*'Barème'!$C$6+MAX(0,MIN(C13,'Barème'!$B$7)-'Barème'!$A$7)*'Barème'!$C$7+MAX(0,MIN(C13,'Barème'!$B$8)-'Barème'!$A$8)*'Barème'!$C$8+MAX(0,C13-'Barème'!$A$9)*'Barème'!$C$9))*'Barème'!$B$14,'Barème'!$B$15),'Barème'!$B$16))))),2))</f>
        <v/>
      </c>
      <c r="E13" s="6">
        <f>ROUND(C13-D13,2)</f>
        <v/>
      </c>
    </row>
    <row r="14">
      <c r="A14" s="17" t="n">
        <v>70000</v>
      </c>
      <c r="B14" s="6">
        <f>ROUND(A14*'Barème'!$B$13,2)</f>
        <v/>
      </c>
      <c r="C14" s="6">
        <f>A14-B14</f>
        <v/>
      </c>
      <c r="D14" s="6">
        <f>IF(C14&lt;='Barème'!$B$17,0,ROUND(MAX(0,IF(AND(FALSE,C14&lt;'Barème'!$B$19),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-MIN(MAX(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)*'Barème'!$B$14,'Barème'!$B$15),'Barème'!$B$16))*'Barème'!$B$21-'Barème'!$C$21,IF(C14&lt;'Barème'!$B$18,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-MIN(MAX(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)*'Barème'!$B$14,'Barème'!$B$15),'Barème'!$B$16))*'Barème'!$B$20-'Barème'!$C$20,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-MIN(MAX(((MAX(0,MIN(C14,'Barème'!$B$4)-'Barème'!$A$4)*'Barème'!$C$4+MAX(0,MIN(C14,'Barème'!$B$5)-'Barème'!$A$5)*'Barème'!$C$5+MAX(0,MIN(C14,'Barème'!$B$6)-'Barème'!$A$6)*'Barème'!$C$6+MAX(0,MIN(C14,'Barème'!$B$7)-'Barème'!$A$7)*'Barème'!$C$7+MAX(0,MIN(C14,'Barème'!$B$8)-'Barème'!$A$8)*'Barème'!$C$8+MAX(0,C14-'Barème'!$A$9)*'Barème'!$C$9))*'Barème'!$B$14,'Barème'!$B$15),'Barème'!$B$16))))),2))</f>
        <v/>
      </c>
      <c r="E14" s="6">
        <f>ROUND(C14-D14,2)</f>
        <v/>
      </c>
    </row>
    <row r="15">
      <c r="A15" s="17" t="n">
        <v>75000</v>
      </c>
      <c r="B15" s="6">
        <f>ROUND(A15*'Barème'!$B$13,2)</f>
        <v/>
      </c>
      <c r="C15" s="6">
        <f>A15-B15</f>
        <v/>
      </c>
      <c r="D15" s="6">
        <f>IF(C15&lt;='Barème'!$B$17,0,ROUND(MAX(0,IF(AND(FALSE,C15&lt;'Barème'!$B$19),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-MIN(MAX(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)*'Barème'!$B$14,'Barème'!$B$15),'Barème'!$B$16))*'Barème'!$B$21-'Barème'!$C$21,IF(C15&lt;'Barème'!$B$18,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-MIN(MAX(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)*'Barème'!$B$14,'Barème'!$B$15),'Barème'!$B$16))*'Barème'!$B$20-'Barème'!$C$20,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-MIN(MAX(((MAX(0,MIN(C15,'Barème'!$B$4)-'Barème'!$A$4)*'Barème'!$C$4+MAX(0,MIN(C15,'Barème'!$B$5)-'Barème'!$A$5)*'Barème'!$C$5+MAX(0,MIN(C15,'Barème'!$B$6)-'Barème'!$A$6)*'Barème'!$C$6+MAX(0,MIN(C15,'Barème'!$B$7)-'Barème'!$A$7)*'Barème'!$C$7+MAX(0,MIN(C15,'Barème'!$B$8)-'Barème'!$A$8)*'Barème'!$C$8+MAX(0,C15-'Barème'!$A$9)*'Barème'!$C$9))*'Barème'!$B$14,'Barème'!$B$15),'Barème'!$B$16))))),2))</f>
        <v/>
      </c>
      <c r="E15" s="6">
        <f>ROUND(C15-D15,2)</f>
        <v/>
      </c>
    </row>
    <row r="16">
      <c r="A16" s="17" t="n">
        <v>80000</v>
      </c>
      <c r="B16" s="6">
        <f>ROUND(A16*'Barème'!$B$13,2)</f>
        <v/>
      </c>
      <c r="C16" s="6">
        <f>A16-B16</f>
        <v/>
      </c>
      <c r="D16" s="6">
        <f>IF(C16&lt;='Barème'!$B$17,0,ROUND(MAX(0,IF(AND(FALSE,C16&lt;'Barème'!$B$19),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-MIN(MAX(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)*'Barème'!$B$14,'Barème'!$B$15),'Barème'!$B$16))*'Barème'!$B$21-'Barème'!$C$21,IF(C16&lt;'Barème'!$B$18,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-MIN(MAX(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)*'Barème'!$B$14,'Barème'!$B$15),'Barème'!$B$16))*'Barème'!$B$20-'Barème'!$C$20,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-MIN(MAX(((MAX(0,MIN(C16,'Barème'!$B$4)-'Barème'!$A$4)*'Barème'!$C$4+MAX(0,MIN(C16,'Barème'!$B$5)-'Barème'!$A$5)*'Barème'!$C$5+MAX(0,MIN(C16,'Barème'!$B$6)-'Barème'!$A$6)*'Barème'!$C$6+MAX(0,MIN(C16,'Barème'!$B$7)-'Barème'!$A$7)*'Barème'!$C$7+MAX(0,MIN(C16,'Barème'!$B$8)-'Barème'!$A$8)*'Barème'!$C$8+MAX(0,C16-'Barème'!$A$9)*'Barème'!$C$9))*'Barème'!$B$14,'Barème'!$B$15),'Barème'!$B$16))))),2))</f>
        <v/>
      </c>
      <c r="E16" s="6">
        <f>ROUND(C16-D16,2)</f>
        <v/>
      </c>
    </row>
    <row r="17">
      <c r="A17" s="17" t="n">
        <v>85000</v>
      </c>
      <c r="B17" s="6">
        <f>ROUND(A17*'Barème'!$B$13,2)</f>
        <v/>
      </c>
      <c r="C17" s="6">
        <f>A17-B17</f>
        <v/>
      </c>
      <c r="D17" s="6">
        <f>IF(C17&lt;='Barème'!$B$17,0,ROUND(MAX(0,IF(AND(FALSE,C17&lt;'Barème'!$B$19),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-MIN(MAX(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)*'Barème'!$B$14,'Barème'!$B$15),'Barème'!$B$16))*'Barème'!$B$21-'Barème'!$C$21,IF(C17&lt;'Barème'!$B$18,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-MIN(MAX(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)*'Barème'!$B$14,'Barème'!$B$15),'Barème'!$B$16))*'Barème'!$B$20-'Barème'!$C$20,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-MIN(MAX(((MAX(0,MIN(C17,'Barème'!$B$4)-'Barème'!$A$4)*'Barème'!$C$4+MAX(0,MIN(C17,'Barème'!$B$5)-'Barème'!$A$5)*'Barème'!$C$5+MAX(0,MIN(C17,'Barème'!$B$6)-'Barème'!$A$6)*'Barème'!$C$6+MAX(0,MIN(C17,'Barème'!$B$7)-'Barème'!$A$7)*'Barème'!$C$7+MAX(0,MIN(C17,'Barème'!$B$8)-'Barème'!$A$8)*'Barème'!$C$8+MAX(0,C17-'Barème'!$A$9)*'Barème'!$C$9))*'Barème'!$B$14,'Barème'!$B$15),'Barème'!$B$16))))),2))</f>
        <v/>
      </c>
      <c r="E17" s="6">
        <f>ROUND(C17-D17,2)</f>
        <v/>
      </c>
    </row>
    <row r="18">
      <c r="A18" s="17" t="n">
        <v>90000</v>
      </c>
      <c r="B18" s="6">
        <f>ROUND(A18*'Barème'!$B$13,2)</f>
        <v/>
      </c>
      <c r="C18" s="6">
        <f>A18-B18</f>
        <v/>
      </c>
      <c r="D18" s="6">
        <f>IF(C18&lt;='Barème'!$B$17,0,ROUND(MAX(0,IF(AND(FALSE,C18&lt;'Barème'!$B$19),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-MIN(MAX(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)*'Barème'!$B$14,'Barème'!$B$15),'Barème'!$B$16))*'Barème'!$B$21-'Barème'!$C$21,IF(C18&lt;'Barème'!$B$18,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-MIN(MAX(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)*'Barème'!$B$14,'Barème'!$B$15),'Barème'!$B$16))*'Barème'!$B$20-'Barème'!$C$20,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-MIN(MAX(((MAX(0,MIN(C18,'Barème'!$B$4)-'Barème'!$A$4)*'Barème'!$C$4+MAX(0,MIN(C18,'Barème'!$B$5)-'Barème'!$A$5)*'Barème'!$C$5+MAX(0,MIN(C18,'Barème'!$B$6)-'Barème'!$A$6)*'Barème'!$C$6+MAX(0,MIN(C18,'Barème'!$B$7)-'Barème'!$A$7)*'Barème'!$C$7+MAX(0,MIN(C18,'Barème'!$B$8)-'Barème'!$A$8)*'Barème'!$C$8+MAX(0,C18-'Barème'!$A$9)*'Barème'!$C$9))*'Barème'!$B$14,'Barème'!$B$15),'Barème'!$B$16))))),2))</f>
        <v/>
      </c>
      <c r="E18" s="6">
        <f>ROUND(C18-D18,2)</f>
        <v/>
      </c>
    </row>
    <row r="19">
      <c r="A19" s="17" t="n">
        <v>95000</v>
      </c>
      <c r="B19" s="6">
        <f>ROUND(A19*'Barème'!$B$13,2)</f>
        <v/>
      </c>
      <c r="C19" s="6">
        <f>A19-B19</f>
        <v/>
      </c>
      <c r="D19" s="6">
        <f>IF(C19&lt;='Barème'!$B$17,0,ROUND(MAX(0,IF(AND(FALSE,C19&lt;'Barème'!$B$19),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-MIN(MAX(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)*'Barème'!$B$14,'Barème'!$B$15),'Barème'!$B$16))*'Barème'!$B$21-'Barème'!$C$21,IF(C19&lt;'Barème'!$B$18,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-MIN(MAX(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)*'Barème'!$B$14,'Barème'!$B$15),'Barème'!$B$16))*'Barème'!$B$20-'Barème'!$C$20,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-MIN(MAX(((MAX(0,MIN(C19,'Barème'!$B$4)-'Barème'!$A$4)*'Barème'!$C$4+MAX(0,MIN(C19,'Barème'!$B$5)-'Barème'!$A$5)*'Barème'!$C$5+MAX(0,MIN(C19,'Barème'!$B$6)-'Barème'!$A$6)*'Barème'!$C$6+MAX(0,MIN(C19,'Barème'!$B$7)-'Barème'!$A$7)*'Barème'!$C$7+MAX(0,MIN(C19,'Barème'!$B$8)-'Barème'!$A$8)*'Barème'!$C$8+MAX(0,C19-'Barème'!$A$9)*'Barème'!$C$9))*'Barème'!$B$14,'Barème'!$B$15),'Barème'!$B$16))))),2))</f>
        <v/>
      </c>
      <c r="E19" s="6">
        <f>ROUND(C19-D19,2)</f>
        <v/>
      </c>
    </row>
    <row r="20">
      <c r="A20" s="17" t="n">
        <v>100000</v>
      </c>
      <c r="B20" s="6">
        <f>ROUND(A20*'Barème'!$B$13,2)</f>
        <v/>
      </c>
      <c r="C20" s="6">
        <f>A20-B20</f>
        <v/>
      </c>
      <c r="D20" s="6">
        <f>IF(C20&lt;='Barème'!$B$17,0,ROUND(MAX(0,IF(AND(FALSE,C20&lt;'Barème'!$B$19),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-MIN(MAX(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)*'Barème'!$B$14,'Barème'!$B$15),'Barème'!$B$16))*'Barème'!$B$21-'Barème'!$C$21,IF(C20&lt;'Barème'!$B$18,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-MIN(MAX(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)*'Barème'!$B$14,'Barème'!$B$15),'Barème'!$B$16))*'Barème'!$B$20-'Barème'!$C$20,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-MIN(MAX(((MAX(0,MIN(C20,'Barème'!$B$4)-'Barème'!$A$4)*'Barème'!$C$4+MAX(0,MIN(C20,'Barème'!$B$5)-'Barème'!$A$5)*'Barème'!$C$5+MAX(0,MIN(C20,'Barème'!$B$6)-'Barème'!$A$6)*'Barème'!$C$6+MAX(0,MIN(C20,'Barème'!$B$7)-'Barème'!$A$7)*'Barème'!$C$7+MAX(0,MIN(C20,'Barème'!$B$8)-'Barème'!$A$8)*'Barème'!$C$8+MAX(0,C20-'Barème'!$A$9)*'Barème'!$C$9))*'Barème'!$B$14,'Barème'!$B$15),'Barème'!$B$16))))),2))</f>
        <v/>
      </c>
      <c r="E20" s="6">
        <f>ROUND(C20-D20,2)</f>
        <v/>
      </c>
    </row>
    <row r="21">
      <c r="A21" s="17" t="n">
        <v>105000</v>
      </c>
      <c r="B21" s="6">
        <f>ROUND(A21*'Barème'!$B$13,2)</f>
        <v/>
      </c>
      <c r="C21" s="6">
        <f>A21-B21</f>
        <v/>
      </c>
      <c r="D21" s="6">
        <f>IF(C21&lt;='Barème'!$B$17,0,ROUND(MAX(0,IF(AND(FALSE,C21&lt;'Barème'!$B$19),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-MIN(MAX(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)*'Barème'!$B$14,'Barème'!$B$15),'Barème'!$B$16))*'Barème'!$B$21-'Barème'!$C$21,IF(C21&lt;'Barème'!$B$18,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-MIN(MAX(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)*'Barème'!$B$14,'Barème'!$B$15),'Barème'!$B$16))*'Barème'!$B$20-'Barème'!$C$20,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-MIN(MAX(((MAX(0,MIN(C21,'Barème'!$B$4)-'Barème'!$A$4)*'Barème'!$C$4+MAX(0,MIN(C21,'Barème'!$B$5)-'Barème'!$A$5)*'Barème'!$C$5+MAX(0,MIN(C21,'Barème'!$B$6)-'Barème'!$A$6)*'Barème'!$C$6+MAX(0,MIN(C21,'Barème'!$B$7)-'Barème'!$A$7)*'Barème'!$C$7+MAX(0,MIN(C21,'Barème'!$B$8)-'Barème'!$A$8)*'Barème'!$C$8+MAX(0,C21-'Barème'!$A$9)*'Barème'!$C$9))*'Barème'!$B$14,'Barème'!$B$15),'Barème'!$B$16))))),2))</f>
        <v/>
      </c>
      <c r="E21" s="6">
        <f>ROUND(C21-D21,2)</f>
        <v/>
      </c>
    </row>
    <row r="22">
      <c r="A22" s="17" t="n">
        <v>110000</v>
      </c>
      <c r="B22" s="6">
        <f>ROUND(A22*'Barème'!$B$13,2)</f>
        <v/>
      </c>
      <c r="C22" s="6">
        <f>A22-B22</f>
        <v/>
      </c>
      <c r="D22" s="6">
        <f>IF(C22&lt;='Barème'!$B$17,0,ROUND(MAX(0,IF(AND(FALSE,C22&lt;'Barème'!$B$19),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-MIN(MAX(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)*'Barème'!$B$14,'Barème'!$B$15),'Barème'!$B$16))*'Barème'!$B$21-'Barème'!$C$21,IF(C22&lt;'Barème'!$B$18,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-MIN(MAX(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)*'Barème'!$B$14,'Barème'!$B$15),'Barème'!$B$16))*'Barème'!$B$20-'Barème'!$C$20,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-MIN(MAX(((MAX(0,MIN(C22,'Barème'!$B$4)-'Barème'!$A$4)*'Barème'!$C$4+MAX(0,MIN(C22,'Barème'!$B$5)-'Barème'!$A$5)*'Barème'!$C$5+MAX(0,MIN(C22,'Barème'!$B$6)-'Barème'!$A$6)*'Barème'!$C$6+MAX(0,MIN(C22,'Barème'!$B$7)-'Barème'!$A$7)*'Barème'!$C$7+MAX(0,MIN(C22,'Barème'!$B$8)-'Barème'!$A$8)*'Barème'!$C$8+MAX(0,C22-'Barème'!$A$9)*'Barème'!$C$9))*'Barème'!$B$14,'Barème'!$B$15),'Barème'!$B$16))))),2))</f>
        <v/>
      </c>
      <c r="E22" s="6">
        <f>ROUND(C22-D22,2)</f>
        <v/>
      </c>
    </row>
    <row r="23">
      <c r="A23" s="17" t="n">
        <v>115000</v>
      </c>
      <c r="B23" s="6">
        <f>ROUND(A23*'Barème'!$B$13,2)</f>
        <v/>
      </c>
      <c r="C23" s="6">
        <f>A23-B23</f>
        <v/>
      </c>
      <c r="D23" s="6">
        <f>IF(C23&lt;='Barème'!$B$17,0,ROUND(MAX(0,IF(AND(FALSE,C23&lt;'Barème'!$B$19),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-MIN(MAX(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)*'Barème'!$B$14,'Barème'!$B$15),'Barème'!$B$16))*'Barème'!$B$21-'Barème'!$C$21,IF(C23&lt;'Barème'!$B$18,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-MIN(MAX(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)*'Barème'!$B$14,'Barème'!$B$15),'Barème'!$B$16))*'Barème'!$B$20-'Barème'!$C$20,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-MIN(MAX(((MAX(0,MIN(C23,'Barème'!$B$4)-'Barème'!$A$4)*'Barème'!$C$4+MAX(0,MIN(C23,'Barème'!$B$5)-'Barème'!$A$5)*'Barème'!$C$5+MAX(0,MIN(C23,'Barème'!$B$6)-'Barème'!$A$6)*'Barème'!$C$6+MAX(0,MIN(C23,'Barème'!$B$7)-'Barème'!$A$7)*'Barème'!$C$7+MAX(0,MIN(C23,'Barème'!$B$8)-'Barème'!$A$8)*'Barème'!$C$8+MAX(0,C23-'Barème'!$A$9)*'Barème'!$C$9))*'Barème'!$B$14,'Barème'!$B$15),'Barème'!$B$16))))),2))</f>
        <v/>
      </c>
      <c r="E23" s="6">
        <f>ROUND(C23-D23,2)</f>
        <v/>
      </c>
    </row>
    <row r="24">
      <c r="A24" s="17" t="n">
        <v>120000</v>
      </c>
      <c r="B24" s="6">
        <f>ROUND(A24*'Barème'!$B$13,2)</f>
        <v/>
      </c>
      <c r="C24" s="6">
        <f>A24-B24</f>
        <v/>
      </c>
      <c r="D24" s="6">
        <f>IF(C24&lt;='Barème'!$B$17,0,ROUND(MAX(0,IF(AND(FALSE,C24&lt;'Barème'!$B$19),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-MIN(MAX(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)*'Barème'!$B$14,'Barème'!$B$15),'Barème'!$B$16))*'Barème'!$B$21-'Barème'!$C$21,IF(C24&lt;'Barème'!$B$18,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-MIN(MAX(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)*'Barème'!$B$14,'Barème'!$B$15),'Barème'!$B$16))*'Barème'!$B$20-'Barème'!$C$20,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-MIN(MAX(((MAX(0,MIN(C24,'Barème'!$B$4)-'Barème'!$A$4)*'Barème'!$C$4+MAX(0,MIN(C24,'Barème'!$B$5)-'Barème'!$A$5)*'Barème'!$C$5+MAX(0,MIN(C24,'Barème'!$B$6)-'Barème'!$A$6)*'Barème'!$C$6+MAX(0,MIN(C24,'Barème'!$B$7)-'Barème'!$A$7)*'Barème'!$C$7+MAX(0,MIN(C24,'Barème'!$B$8)-'Barème'!$A$8)*'Barème'!$C$8+MAX(0,C24-'Barème'!$A$9)*'Barème'!$C$9))*'Barème'!$B$14,'Barème'!$B$15),'Barème'!$B$16))))),2))</f>
        <v/>
      </c>
      <c r="E24" s="6">
        <f>ROUND(C24-D24,2)</f>
        <v/>
      </c>
    </row>
    <row r="25">
      <c r="A25" s="17" t="n">
        <v>125000</v>
      </c>
      <c r="B25" s="6">
        <f>ROUND(A25*'Barème'!$B$13,2)</f>
        <v/>
      </c>
      <c r="C25" s="6">
        <f>A25-B25</f>
        <v/>
      </c>
      <c r="D25" s="6">
        <f>IF(C25&lt;='Barème'!$B$17,0,ROUND(MAX(0,IF(AND(FALSE,C25&lt;'Barème'!$B$19),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-MIN(MAX(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)*'Barème'!$B$14,'Barème'!$B$15),'Barème'!$B$16))*'Barème'!$B$21-'Barème'!$C$21,IF(C25&lt;'Barème'!$B$18,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-MIN(MAX(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)*'Barème'!$B$14,'Barème'!$B$15),'Barème'!$B$16))*'Barème'!$B$20-'Barème'!$C$20,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-MIN(MAX(((MAX(0,MIN(C25,'Barème'!$B$4)-'Barème'!$A$4)*'Barème'!$C$4+MAX(0,MIN(C25,'Barème'!$B$5)-'Barème'!$A$5)*'Barème'!$C$5+MAX(0,MIN(C25,'Barème'!$B$6)-'Barème'!$A$6)*'Barème'!$C$6+MAX(0,MIN(C25,'Barème'!$B$7)-'Barème'!$A$7)*'Barème'!$C$7+MAX(0,MIN(C25,'Barème'!$B$8)-'Barème'!$A$8)*'Barème'!$C$8+MAX(0,C25-'Barème'!$A$9)*'Barème'!$C$9))*'Barème'!$B$14,'Barème'!$B$15),'Barème'!$B$16))))),2))</f>
        <v/>
      </c>
      <c r="E25" s="6">
        <f>ROUND(C25-D25,2)</f>
        <v/>
      </c>
    </row>
    <row r="26">
      <c r="A26" s="17" t="n">
        <v>130000</v>
      </c>
      <c r="B26" s="6">
        <f>ROUND(A26*'Barème'!$B$13,2)</f>
        <v/>
      </c>
      <c r="C26" s="6">
        <f>A26-B26</f>
        <v/>
      </c>
      <c r="D26" s="6">
        <f>IF(C26&lt;='Barème'!$B$17,0,ROUND(MAX(0,IF(AND(FALSE,C26&lt;'Barème'!$B$19),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-MIN(MAX(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)*'Barème'!$B$14,'Barème'!$B$15),'Barème'!$B$16))*'Barème'!$B$21-'Barème'!$C$21,IF(C26&lt;'Barème'!$B$18,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-MIN(MAX(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)*'Barème'!$B$14,'Barème'!$B$15),'Barème'!$B$16))*'Barème'!$B$20-'Barème'!$C$20,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-MIN(MAX(((MAX(0,MIN(C26,'Barème'!$B$4)-'Barème'!$A$4)*'Barème'!$C$4+MAX(0,MIN(C26,'Barème'!$B$5)-'Barème'!$A$5)*'Barème'!$C$5+MAX(0,MIN(C26,'Barème'!$B$6)-'Barème'!$A$6)*'Barème'!$C$6+MAX(0,MIN(C26,'Barème'!$B$7)-'Barème'!$A$7)*'Barème'!$C$7+MAX(0,MIN(C26,'Barème'!$B$8)-'Barème'!$A$8)*'Barème'!$C$8+MAX(0,C26-'Barème'!$A$9)*'Barème'!$C$9))*'Barème'!$B$14,'Barème'!$B$15),'Barème'!$B$16))))),2))</f>
        <v/>
      </c>
      <c r="E26" s="6">
        <f>ROUND(C26-D26,2)</f>
        <v/>
      </c>
    </row>
    <row r="27">
      <c r="A27" s="17" t="n">
        <v>135000</v>
      </c>
      <c r="B27" s="6">
        <f>ROUND(A27*'Barème'!$B$13,2)</f>
        <v/>
      </c>
      <c r="C27" s="6">
        <f>A27-B27</f>
        <v/>
      </c>
      <c r="D27" s="6">
        <f>IF(C27&lt;='Barème'!$B$17,0,ROUND(MAX(0,IF(AND(FALSE,C27&lt;'Barème'!$B$19),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-MIN(MAX(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)*'Barème'!$B$14,'Barème'!$B$15),'Barème'!$B$16))*'Barème'!$B$21-'Barème'!$C$21,IF(C27&lt;'Barème'!$B$18,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-MIN(MAX(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)*'Barème'!$B$14,'Barème'!$B$15),'Barème'!$B$16))*'Barème'!$B$20-'Barème'!$C$20,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-MIN(MAX(((MAX(0,MIN(C27,'Barème'!$B$4)-'Barème'!$A$4)*'Barème'!$C$4+MAX(0,MIN(C27,'Barème'!$B$5)-'Barème'!$A$5)*'Barème'!$C$5+MAX(0,MIN(C27,'Barème'!$B$6)-'Barème'!$A$6)*'Barème'!$C$6+MAX(0,MIN(C27,'Barème'!$B$7)-'Barème'!$A$7)*'Barème'!$C$7+MAX(0,MIN(C27,'Barème'!$B$8)-'Barème'!$A$8)*'Barème'!$C$8+MAX(0,C27-'Barème'!$A$9)*'Barème'!$C$9))*'Barème'!$B$14,'Barème'!$B$15),'Barème'!$B$16))))),2))</f>
        <v/>
      </c>
      <c r="E27" s="6">
        <f>ROUND(C27-D27,2)</f>
        <v/>
      </c>
    </row>
    <row r="28">
      <c r="A28" s="17" t="n">
        <v>140000</v>
      </c>
      <c r="B28" s="6">
        <f>ROUND(A28*'Barème'!$B$13,2)</f>
        <v/>
      </c>
      <c r="C28" s="6">
        <f>A28-B28</f>
        <v/>
      </c>
      <c r="D28" s="6">
        <f>IF(C28&lt;='Barème'!$B$17,0,ROUND(MAX(0,IF(AND(FALSE,C28&lt;'Barème'!$B$19),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-MIN(MAX(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)*'Barème'!$B$14,'Barème'!$B$15),'Barème'!$B$16))*'Barème'!$B$21-'Barème'!$C$21,IF(C28&lt;'Barème'!$B$18,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-MIN(MAX(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)*'Barème'!$B$14,'Barème'!$B$15),'Barème'!$B$16))*'Barème'!$B$20-'Barème'!$C$20,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-MIN(MAX(((MAX(0,MIN(C28,'Barème'!$B$4)-'Barème'!$A$4)*'Barème'!$C$4+MAX(0,MIN(C28,'Barème'!$B$5)-'Barème'!$A$5)*'Barème'!$C$5+MAX(0,MIN(C28,'Barème'!$B$6)-'Barème'!$A$6)*'Barème'!$C$6+MAX(0,MIN(C28,'Barème'!$B$7)-'Barème'!$A$7)*'Barème'!$C$7+MAX(0,MIN(C28,'Barème'!$B$8)-'Barème'!$A$8)*'Barème'!$C$8+MAX(0,C28-'Barème'!$A$9)*'Barème'!$C$9))*'Barème'!$B$14,'Barème'!$B$15),'Barème'!$B$16))))),2))</f>
        <v/>
      </c>
      <c r="E28" s="6">
        <f>ROUND(C28-D28,2)</f>
        <v/>
      </c>
    </row>
    <row r="29">
      <c r="A29" s="17" t="n">
        <v>145000</v>
      </c>
      <c r="B29" s="6">
        <f>ROUND(A29*'Barème'!$B$13,2)</f>
        <v/>
      </c>
      <c r="C29" s="6">
        <f>A29-B29</f>
        <v/>
      </c>
      <c r="D29" s="6">
        <f>IF(C29&lt;='Barème'!$B$17,0,ROUND(MAX(0,IF(AND(FALSE,C29&lt;'Barème'!$B$19),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-MIN(MAX(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)*'Barème'!$B$14,'Barème'!$B$15),'Barème'!$B$16))*'Barème'!$B$21-'Barème'!$C$21,IF(C29&lt;'Barème'!$B$18,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-MIN(MAX(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)*'Barème'!$B$14,'Barème'!$B$15),'Barème'!$B$16))*'Barème'!$B$20-'Barème'!$C$20,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-MIN(MAX(((MAX(0,MIN(C29,'Barème'!$B$4)-'Barème'!$A$4)*'Barème'!$C$4+MAX(0,MIN(C29,'Barème'!$B$5)-'Barème'!$A$5)*'Barème'!$C$5+MAX(0,MIN(C29,'Barème'!$B$6)-'Barème'!$A$6)*'Barème'!$C$6+MAX(0,MIN(C29,'Barème'!$B$7)-'Barème'!$A$7)*'Barème'!$C$7+MAX(0,MIN(C29,'Barème'!$B$8)-'Barème'!$A$8)*'Barème'!$C$8+MAX(0,C29-'Barème'!$A$9)*'Barème'!$C$9))*'Barème'!$B$14,'Barème'!$B$15),'Barème'!$B$16))))),2))</f>
        <v/>
      </c>
      <c r="E29" s="6">
        <f>ROUND(C29-D29,2)</f>
        <v/>
      </c>
    </row>
    <row r="30">
      <c r="A30" s="17" t="n">
        <v>150000</v>
      </c>
      <c r="B30" s="6">
        <f>ROUND(A30*'Barème'!$B$13,2)</f>
        <v/>
      </c>
      <c r="C30" s="6">
        <f>A30-B30</f>
        <v/>
      </c>
      <c r="D30" s="6">
        <f>IF(C30&lt;='Barème'!$B$17,0,ROUND(MAX(0,IF(AND(FALSE,C30&lt;'Barème'!$B$19),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-MIN(MAX(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)*'Barème'!$B$14,'Barème'!$B$15),'Barème'!$B$16))*'Barème'!$B$21-'Barème'!$C$21,IF(C30&lt;'Barème'!$B$18,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-MIN(MAX(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)*'Barème'!$B$14,'Barème'!$B$15),'Barème'!$B$16))*'Barème'!$B$20-'Barème'!$C$20,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-MIN(MAX(((MAX(0,MIN(C30,'Barème'!$B$4)-'Barème'!$A$4)*'Barème'!$C$4+MAX(0,MIN(C30,'Barème'!$B$5)-'Barème'!$A$5)*'Barème'!$C$5+MAX(0,MIN(C30,'Barème'!$B$6)-'Barème'!$A$6)*'Barème'!$C$6+MAX(0,MIN(C30,'Barème'!$B$7)-'Barème'!$A$7)*'Barème'!$C$7+MAX(0,MIN(C30,'Barème'!$B$8)-'Barème'!$A$8)*'Barème'!$C$8+MAX(0,C30-'Barème'!$A$9)*'Barème'!$C$9))*'Barème'!$B$14,'Barème'!$B$15),'Barème'!$B$16))))),2))</f>
        <v/>
      </c>
      <c r="E30" s="6">
        <f>ROUND(C30-D30,2)</f>
        <v/>
      </c>
    </row>
    <row r="31">
      <c r="A31" s="17" t="n">
        <v>155000</v>
      </c>
      <c r="B31" s="6">
        <f>ROUND(A31*'Barème'!$B$13,2)</f>
        <v/>
      </c>
      <c r="C31" s="6">
        <f>A31-B31</f>
        <v/>
      </c>
      <c r="D31" s="6">
        <f>IF(C31&lt;='Barème'!$B$17,0,ROUND(MAX(0,IF(AND(FALSE,C31&lt;'Barème'!$B$19),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-MIN(MAX(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)*'Barème'!$B$14,'Barème'!$B$15),'Barème'!$B$16))*'Barème'!$B$21-'Barème'!$C$21,IF(C31&lt;'Barème'!$B$18,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-MIN(MAX(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)*'Barème'!$B$14,'Barème'!$B$15),'Barème'!$B$16))*'Barème'!$B$20-'Barème'!$C$20,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-MIN(MAX(((MAX(0,MIN(C31,'Barème'!$B$4)-'Barème'!$A$4)*'Barème'!$C$4+MAX(0,MIN(C31,'Barème'!$B$5)-'Barème'!$A$5)*'Barème'!$C$5+MAX(0,MIN(C31,'Barème'!$B$6)-'Barème'!$A$6)*'Barème'!$C$6+MAX(0,MIN(C31,'Barème'!$B$7)-'Barème'!$A$7)*'Barème'!$C$7+MAX(0,MIN(C31,'Barème'!$B$8)-'Barème'!$A$8)*'Barème'!$C$8+MAX(0,C31-'Barème'!$A$9)*'Barème'!$C$9))*'Barème'!$B$14,'Barème'!$B$15),'Barème'!$B$16))))),2))</f>
        <v/>
      </c>
      <c r="E31" s="6">
        <f>ROUND(C31-D31,2)</f>
        <v/>
      </c>
    </row>
    <row r="32">
      <c r="A32" s="17" t="n">
        <v>160000</v>
      </c>
      <c r="B32" s="6">
        <f>ROUND(A32*'Barème'!$B$13,2)</f>
        <v/>
      </c>
      <c r="C32" s="6">
        <f>A32-B32</f>
        <v/>
      </c>
      <c r="D32" s="6">
        <f>IF(C32&lt;='Barème'!$B$17,0,ROUND(MAX(0,IF(AND(FALSE,C32&lt;'Barème'!$B$19),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-MIN(MAX(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)*'Barème'!$B$14,'Barème'!$B$15),'Barème'!$B$16))*'Barème'!$B$21-'Barème'!$C$21,IF(C32&lt;'Barème'!$B$18,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-MIN(MAX(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)*'Barème'!$B$14,'Barème'!$B$15),'Barème'!$B$16))*'Barème'!$B$20-'Barème'!$C$20,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-MIN(MAX(((MAX(0,MIN(C32,'Barème'!$B$4)-'Barème'!$A$4)*'Barème'!$C$4+MAX(0,MIN(C32,'Barème'!$B$5)-'Barème'!$A$5)*'Barème'!$C$5+MAX(0,MIN(C32,'Barème'!$B$6)-'Barème'!$A$6)*'Barème'!$C$6+MAX(0,MIN(C32,'Barème'!$B$7)-'Barème'!$A$7)*'Barème'!$C$7+MAX(0,MIN(C32,'Barème'!$B$8)-'Barème'!$A$8)*'Barème'!$C$8+MAX(0,C32-'Barème'!$A$9)*'Barème'!$C$9))*'Barème'!$B$14,'Barème'!$B$15),'Barème'!$B$16))))),2))</f>
        <v/>
      </c>
      <c r="E32" s="6">
        <f>ROUND(C32-D32,2)</f>
        <v/>
      </c>
    </row>
    <row r="33">
      <c r="A33" s="17" t="n">
        <v>165000</v>
      </c>
      <c r="B33" s="6">
        <f>ROUND(A33*'Barème'!$B$13,2)</f>
        <v/>
      </c>
      <c r="C33" s="6">
        <f>A33-B33</f>
        <v/>
      </c>
      <c r="D33" s="6">
        <f>IF(C33&lt;='Barème'!$B$17,0,ROUND(MAX(0,IF(AND(FALSE,C33&lt;'Barème'!$B$19),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-MIN(MAX(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)*'Barème'!$B$14,'Barème'!$B$15),'Barème'!$B$16))*'Barème'!$B$21-'Barème'!$C$21,IF(C33&lt;'Barème'!$B$18,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-MIN(MAX(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)*'Barème'!$B$14,'Barème'!$B$15),'Barème'!$B$16))*'Barème'!$B$20-'Barème'!$C$20,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-MIN(MAX(((MAX(0,MIN(C33,'Barème'!$B$4)-'Barème'!$A$4)*'Barème'!$C$4+MAX(0,MIN(C33,'Barème'!$B$5)-'Barème'!$A$5)*'Barème'!$C$5+MAX(0,MIN(C33,'Barème'!$B$6)-'Barème'!$A$6)*'Barème'!$C$6+MAX(0,MIN(C33,'Barème'!$B$7)-'Barème'!$A$7)*'Barème'!$C$7+MAX(0,MIN(C33,'Barème'!$B$8)-'Barème'!$A$8)*'Barème'!$C$8+MAX(0,C33-'Barème'!$A$9)*'Barème'!$C$9))*'Barème'!$B$14,'Barème'!$B$15),'Barème'!$B$16))))),2))</f>
        <v/>
      </c>
      <c r="E33" s="6">
        <f>ROUND(C33-D33,2)</f>
        <v/>
      </c>
    </row>
    <row r="34">
      <c r="A34" s="17" t="n">
        <v>170000</v>
      </c>
      <c r="B34" s="6">
        <f>ROUND(A34*'Barème'!$B$13,2)</f>
        <v/>
      </c>
      <c r="C34" s="6">
        <f>A34-B34</f>
        <v/>
      </c>
      <c r="D34" s="6">
        <f>IF(C34&lt;='Barème'!$B$17,0,ROUND(MAX(0,IF(AND(FALSE,C34&lt;'Barème'!$B$19),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-MIN(MAX(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)*'Barème'!$B$14,'Barème'!$B$15),'Barème'!$B$16))*'Barème'!$B$21-'Barème'!$C$21,IF(C34&lt;'Barème'!$B$18,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-MIN(MAX(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)*'Barème'!$B$14,'Barème'!$B$15),'Barème'!$B$16))*'Barème'!$B$20-'Barème'!$C$20,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-MIN(MAX(((MAX(0,MIN(C34,'Barème'!$B$4)-'Barème'!$A$4)*'Barème'!$C$4+MAX(0,MIN(C34,'Barème'!$B$5)-'Barème'!$A$5)*'Barème'!$C$5+MAX(0,MIN(C34,'Barème'!$B$6)-'Barème'!$A$6)*'Barème'!$C$6+MAX(0,MIN(C34,'Barème'!$B$7)-'Barème'!$A$7)*'Barème'!$C$7+MAX(0,MIN(C34,'Barème'!$B$8)-'Barème'!$A$8)*'Barème'!$C$8+MAX(0,C34-'Barème'!$A$9)*'Barème'!$C$9))*'Barème'!$B$14,'Barème'!$B$15),'Barème'!$B$16))))),2))</f>
        <v/>
      </c>
      <c r="E34" s="6">
        <f>ROUND(C34-D34,2)</f>
        <v/>
      </c>
    </row>
    <row r="35">
      <c r="A35" s="17" t="n">
        <v>175000</v>
      </c>
      <c r="B35" s="6">
        <f>ROUND(A35*'Barème'!$B$13,2)</f>
        <v/>
      </c>
      <c r="C35" s="6">
        <f>A35-B35</f>
        <v/>
      </c>
      <c r="D35" s="6">
        <f>IF(C35&lt;='Barème'!$B$17,0,ROUND(MAX(0,IF(AND(FALSE,C35&lt;'Barème'!$B$19),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-MIN(MAX(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)*'Barème'!$B$14,'Barème'!$B$15),'Barème'!$B$16))*'Barème'!$B$21-'Barème'!$C$21,IF(C35&lt;'Barème'!$B$18,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-MIN(MAX(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)*'Barème'!$B$14,'Barème'!$B$15),'Barème'!$B$16))*'Barème'!$B$20-'Barème'!$C$20,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-MIN(MAX(((MAX(0,MIN(C35,'Barème'!$B$4)-'Barème'!$A$4)*'Barème'!$C$4+MAX(0,MIN(C35,'Barème'!$B$5)-'Barème'!$A$5)*'Barème'!$C$5+MAX(0,MIN(C35,'Barème'!$B$6)-'Barème'!$A$6)*'Barème'!$C$6+MAX(0,MIN(C35,'Barème'!$B$7)-'Barème'!$A$7)*'Barème'!$C$7+MAX(0,MIN(C35,'Barème'!$B$8)-'Barème'!$A$8)*'Barème'!$C$8+MAX(0,C35-'Barème'!$A$9)*'Barème'!$C$9))*'Barème'!$B$14,'Barème'!$B$15),'Barème'!$B$16))))),2))</f>
        <v/>
      </c>
      <c r="E35" s="6">
        <f>ROUND(C35-D35,2)</f>
        <v/>
      </c>
    </row>
    <row r="36">
      <c r="A36" s="17" t="n">
        <v>180000</v>
      </c>
      <c r="B36" s="6">
        <f>ROUND(A36*'Barème'!$B$13,2)</f>
        <v/>
      </c>
      <c r="C36" s="6">
        <f>A36-B36</f>
        <v/>
      </c>
      <c r="D36" s="6">
        <f>IF(C36&lt;='Barème'!$B$17,0,ROUND(MAX(0,IF(AND(FALSE,C36&lt;'Barème'!$B$19),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-MIN(MAX(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)*'Barème'!$B$14,'Barème'!$B$15),'Barème'!$B$16))*'Barème'!$B$21-'Barème'!$C$21,IF(C36&lt;'Barème'!$B$18,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-MIN(MAX(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)*'Barème'!$B$14,'Barème'!$B$15),'Barème'!$B$16))*'Barème'!$B$20-'Barème'!$C$20,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-MIN(MAX(((MAX(0,MIN(C36,'Barème'!$B$4)-'Barème'!$A$4)*'Barème'!$C$4+MAX(0,MIN(C36,'Barème'!$B$5)-'Barème'!$A$5)*'Barème'!$C$5+MAX(0,MIN(C36,'Barème'!$B$6)-'Barème'!$A$6)*'Barème'!$C$6+MAX(0,MIN(C36,'Barème'!$B$7)-'Barème'!$A$7)*'Barème'!$C$7+MAX(0,MIN(C36,'Barème'!$B$8)-'Barème'!$A$8)*'Barème'!$C$8+MAX(0,C36-'Barème'!$A$9)*'Barème'!$C$9))*'Barème'!$B$14,'Barème'!$B$15),'Barème'!$B$16))))),2))</f>
        <v/>
      </c>
      <c r="E36" s="6">
        <f>ROUND(C36-D36,2)</f>
        <v/>
      </c>
    </row>
    <row r="37">
      <c r="A37" s="17" t="n">
        <v>185000</v>
      </c>
      <c r="B37" s="6">
        <f>ROUND(A37*'Barème'!$B$13,2)</f>
        <v/>
      </c>
      <c r="C37" s="6">
        <f>A37-B37</f>
        <v/>
      </c>
      <c r="D37" s="6">
        <f>IF(C37&lt;='Barème'!$B$17,0,ROUND(MAX(0,IF(AND(FALSE,C37&lt;'Barème'!$B$19),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-MIN(MAX(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)*'Barème'!$B$14,'Barème'!$B$15),'Barème'!$B$16))*'Barème'!$B$21-'Barème'!$C$21,IF(C37&lt;'Barème'!$B$18,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-MIN(MAX(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)*'Barème'!$B$14,'Barème'!$B$15),'Barème'!$B$16))*'Barème'!$B$20-'Barème'!$C$20,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-MIN(MAX(((MAX(0,MIN(C37,'Barème'!$B$4)-'Barème'!$A$4)*'Barème'!$C$4+MAX(0,MIN(C37,'Barème'!$B$5)-'Barème'!$A$5)*'Barème'!$C$5+MAX(0,MIN(C37,'Barème'!$B$6)-'Barème'!$A$6)*'Barème'!$C$6+MAX(0,MIN(C37,'Barème'!$B$7)-'Barème'!$A$7)*'Barème'!$C$7+MAX(0,MIN(C37,'Barème'!$B$8)-'Barème'!$A$8)*'Barème'!$C$8+MAX(0,C37-'Barème'!$A$9)*'Barème'!$C$9))*'Barème'!$B$14,'Barème'!$B$15),'Barème'!$B$16))))),2))</f>
        <v/>
      </c>
      <c r="E37" s="6">
        <f>ROUND(C37-D37,2)</f>
        <v/>
      </c>
    </row>
    <row r="38">
      <c r="A38" s="17" t="n">
        <v>190000</v>
      </c>
      <c r="B38" s="6">
        <f>ROUND(A38*'Barème'!$B$13,2)</f>
        <v/>
      </c>
      <c r="C38" s="6">
        <f>A38-B38</f>
        <v/>
      </c>
      <c r="D38" s="6">
        <f>IF(C38&lt;='Barème'!$B$17,0,ROUND(MAX(0,IF(AND(FALSE,C38&lt;'Barème'!$B$19),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-MIN(MAX(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)*'Barème'!$B$14,'Barème'!$B$15),'Barème'!$B$16))*'Barème'!$B$21-'Barème'!$C$21,IF(C38&lt;'Barème'!$B$18,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-MIN(MAX(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)*'Barème'!$B$14,'Barème'!$B$15),'Barème'!$B$16))*'Barème'!$B$20-'Barème'!$C$20,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-MIN(MAX(((MAX(0,MIN(C38,'Barème'!$B$4)-'Barème'!$A$4)*'Barème'!$C$4+MAX(0,MIN(C38,'Barème'!$B$5)-'Barème'!$A$5)*'Barème'!$C$5+MAX(0,MIN(C38,'Barème'!$B$6)-'Barème'!$A$6)*'Barème'!$C$6+MAX(0,MIN(C38,'Barème'!$B$7)-'Barème'!$A$7)*'Barème'!$C$7+MAX(0,MIN(C38,'Barème'!$B$8)-'Barème'!$A$8)*'Barème'!$C$8+MAX(0,C38-'Barème'!$A$9)*'Barème'!$C$9))*'Barème'!$B$14,'Barème'!$B$15),'Barème'!$B$16))))),2))</f>
        <v/>
      </c>
      <c r="E38" s="6">
        <f>ROUND(C38-D38,2)</f>
        <v/>
      </c>
    </row>
    <row r="39">
      <c r="A39" s="17" t="n">
        <v>195000</v>
      </c>
      <c r="B39" s="6">
        <f>ROUND(A39*'Barème'!$B$13,2)</f>
        <v/>
      </c>
      <c r="C39" s="6">
        <f>A39-B39</f>
        <v/>
      </c>
      <c r="D39" s="6">
        <f>IF(C39&lt;='Barème'!$B$17,0,ROUND(MAX(0,IF(AND(FALSE,C39&lt;'Barème'!$B$19),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-MIN(MAX(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)*'Barème'!$B$14,'Barème'!$B$15),'Barème'!$B$16))*'Barème'!$B$21-'Barème'!$C$21,IF(C39&lt;'Barème'!$B$18,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-MIN(MAX(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)*'Barème'!$B$14,'Barème'!$B$15),'Barème'!$B$16))*'Barème'!$B$20-'Barème'!$C$20,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-MIN(MAX(((MAX(0,MIN(C39,'Barème'!$B$4)-'Barème'!$A$4)*'Barème'!$C$4+MAX(0,MIN(C39,'Barème'!$B$5)-'Barème'!$A$5)*'Barème'!$C$5+MAX(0,MIN(C39,'Barème'!$B$6)-'Barème'!$A$6)*'Barème'!$C$6+MAX(0,MIN(C39,'Barème'!$B$7)-'Barème'!$A$7)*'Barème'!$C$7+MAX(0,MIN(C39,'Barème'!$B$8)-'Barème'!$A$8)*'Barème'!$C$8+MAX(0,C39-'Barème'!$A$9)*'Barème'!$C$9))*'Barème'!$B$14,'Barème'!$B$15),'Barème'!$B$16))))),2))</f>
        <v/>
      </c>
      <c r="E39" s="6">
        <f>ROUND(C39-D39,2)</f>
        <v/>
      </c>
    </row>
    <row r="40">
      <c r="A40" s="17" t="n">
        <v>200000</v>
      </c>
      <c r="B40" s="6">
        <f>ROUND(A40*'Barème'!$B$13,2)</f>
        <v/>
      </c>
      <c r="C40" s="6">
        <f>A40-B40</f>
        <v/>
      </c>
      <c r="D40" s="6">
        <f>IF(C40&lt;='Barème'!$B$17,0,ROUND(MAX(0,IF(AND(FALSE,C40&lt;'Barème'!$B$19),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-MIN(MAX(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)*'Barème'!$B$14,'Barème'!$B$15),'Barème'!$B$16))*'Barème'!$B$21-'Barème'!$C$21,IF(C40&lt;'Barème'!$B$18,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-MIN(MAX(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)*'Barème'!$B$14,'Barème'!$B$15),'Barème'!$B$16))*'Barème'!$B$20-'Barème'!$C$20,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-MIN(MAX(((MAX(0,MIN(C40,'Barème'!$B$4)-'Barème'!$A$4)*'Barème'!$C$4+MAX(0,MIN(C40,'Barème'!$B$5)-'Barème'!$A$5)*'Barème'!$C$5+MAX(0,MIN(C40,'Barème'!$B$6)-'Barème'!$A$6)*'Barème'!$C$6+MAX(0,MIN(C40,'Barème'!$B$7)-'Barème'!$A$7)*'Barème'!$C$7+MAX(0,MIN(C40,'Barème'!$B$8)-'Barème'!$A$8)*'Barème'!$C$8+MAX(0,C40-'Barème'!$A$9)*'Barème'!$C$9))*'Barème'!$B$14,'Barème'!$B$15),'Barème'!$B$16))))),2))</f>
        <v/>
      </c>
      <c r="E40" s="6">
        <f>ROUND(C40-D40,2)</f>
        <v/>
      </c>
    </row>
    <row r="41">
      <c r="A41" s="17" t="n">
        <v>205000</v>
      </c>
      <c r="B41" s="6">
        <f>ROUND(A41*'Barème'!$B$13,2)</f>
        <v/>
      </c>
      <c r="C41" s="6">
        <f>A41-B41</f>
        <v/>
      </c>
      <c r="D41" s="6">
        <f>IF(C41&lt;='Barème'!$B$17,0,ROUND(MAX(0,IF(AND(FALSE,C41&lt;'Barème'!$B$19),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-MIN(MAX(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)*'Barème'!$B$14,'Barème'!$B$15),'Barème'!$B$16))*'Barème'!$B$21-'Barème'!$C$21,IF(C41&lt;'Barème'!$B$18,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-MIN(MAX(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)*'Barème'!$B$14,'Barème'!$B$15),'Barème'!$B$16))*'Barème'!$B$20-'Barème'!$C$20,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-MIN(MAX(((MAX(0,MIN(C41,'Barème'!$B$4)-'Barème'!$A$4)*'Barème'!$C$4+MAX(0,MIN(C41,'Barème'!$B$5)-'Barème'!$A$5)*'Barème'!$C$5+MAX(0,MIN(C41,'Barème'!$B$6)-'Barème'!$A$6)*'Barème'!$C$6+MAX(0,MIN(C41,'Barème'!$B$7)-'Barème'!$A$7)*'Barème'!$C$7+MAX(0,MIN(C41,'Barème'!$B$8)-'Barème'!$A$8)*'Barème'!$C$8+MAX(0,C41-'Barème'!$A$9)*'Barème'!$C$9))*'Barème'!$B$14,'Barème'!$B$15),'Barème'!$B$16))))),2))</f>
        <v/>
      </c>
      <c r="E41" s="6">
        <f>ROUND(C41-D41,2)</f>
        <v/>
      </c>
    </row>
    <row r="42">
      <c r="A42" s="17" t="n">
        <v>210000</v>
      </c>
      <c r="B42" s="6">
        <f>ROUND(A42*'Barème'!$B$13,2)</f>
        <v/>
      </c>
      <c r="C42" s="6">
        <f>A42-B42</f>
        <v/>
      </c>
      <c r="D42" s="6">
        <f>IF(C42&lt;='Barème'!$B$17,0,ROUND(MAX(0,IF(AND(FALSE,C42&lt;'Barème'!$B$19),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-MIN(MAX(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)*'Barème'!$B$14,'Barème'!$B$15),'Barème'!$B$16))*'Barème'!$B$21-'Barème'!$C$21,IF(C42&lt;'Barème'!$B$18,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-MIN(MAX(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)*'Barème'!$B$14,'Barème'!$B$15),'Barème'!$B$16))*'Barème'!$B$20-'Barème'!$C$20,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-MIN(MAX(((MAX(0,MIN(C42,'Barème'!$B$4)-'Barème'!$A$4)*'Barème'!$C$4+MAX(0,MIN(C42,'Barème'!$B$5)-'Barème'!$A$5)*'Barème'!$C$5+MAX(0,MIN(C42,'Barème'!$B$6)-'Barème'!$A$6)*'Barème'!$C$6+MAX(0,MIN(C42,'Barème'!$B$7)-'Barème'!$A$7)*'Barème'!$C$7+MAX(0,MIN(C42,'Barème'!$B$8)-'Barème'!$A$8)*'Barème'!$C$8+MAX(0,C42-'Barème'!$A$9)*'Barème'!$C$9))*'Barème'!$B$14,'Barème'!$B$15),'Barème'!$B$16))))),2))</f>
        <v/>
      </c>
      <c r="E42" s="6">
        <f>ROUND(C42-D42,2)</f>
        <v/>
      </c>
    </row>
    <row r="43">
      <c r="A43" s="17" t="n">
        <v>215000</v>
      </c>
      <c r="B43" s="6">
        <f>ROUND(A43*'Barème'!$B$13,2)</f>
        <v/>
      </c>
      <c r="C43" s="6">
        <f>A43-B43</f>
        <v/>
      </c>
      <c r="D43" s="6">
        <f>IF(C43&lt;='Barème'!$B$17,0,ROUND(MAX(0,IF(AND(FALSE,C43&lt;'Barème'!$B$19),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-MIN(MAX(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)*'Barème'!$B$14,'Barème'!$B$15),'Barème'!$B$16))*'Barème'!$B$21-'Barème'!$C$21,IF(C43&lt;'Barème'!$B$18,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-MIN(MAX(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)*'Barème'!$B$14,'Barème'!$B$15),'Barème'!$B$16))*'Barème'!$B$20-'Barème'!$C$20,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-MIN(MAX(((MAX(0,MIN(C43,'Barème'!$B$4)-'Barème'!$A$4)*'Barème'!$C$4+MAX(0,MIN(C43,'Barème'!$B$5)-'Barème'!$A$5)*'Barème'!$C$5+MAX(0,MIN(C43,'Barème'!$B$6)-'Barème'!$A$6)*'Barème'!$C$6+MAX(0,MIN(C43,'Barème'!$B$7)-'Barème'!$A$7)*'Barème'!$C$7+MAX(0,MIN(C43,'Barème'!$B$8)-'Barème'!$A$8)*'Barème'!$C$8+MAX(0,C43-'Barème'!$A$9)*'Barème'!$C$9))*'Barème'!$B$14,'Barème'!$B$15),'Barème'!$B$16))))),2))</f>
        <v/>
      </c>
      <c r="E43" s="6">
        <f>ROUND(C43-D43,2)</f>
        <v/>
      </c>
    </row>
    <row r="44">
      <c r="A44" s="17" t="n">
        <v>220000</v>
      </c>
      <c r="B44" s="6">
        <f>ROUND(A44*'Barème'!$B$13,2)</f>
        <v/>
      </c>
      <c r="C44" s="6">
        <f>A44-B44</f>
        <v/>
      </c>
      <c r="D44" s="6">
        <f>IF(C44&lt;='Barème'!$B$17,0,ROUND(MAX(0,IF(AND(FALSE,C44&lt;'Barème'!$B$19),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-MIN(MAX(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)*'Barème'!$B$14,'Barème'!$B$15),'Barème'!$B$16))*'Barème'!$B$21-'Barème'!$C$21,IF(C44&lt;'Barème'!$B$18,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-MIN(MAX(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)*'Barème'!$B$14,'Barème'!$B$15),'Barème'!$B$16))*'Barème'!$B$20-'Barème'!$C$20,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-MIN(MAX(((MAX(0,MIN(C44,'Barème'!$B$4)-'Barème'!$A$4)*'Barème'!$C$4+MAX(0,MIN(C44,'Barème'!$B$5)-'Barème'!$A$5)*'Barème'!$C$5+MAX(0,MIN(C44,'Barème'!$B$6)-'Barème'!$A$6)*'Barème'!$C$6+MAX(0,MIN(C44,'Barème'!$B$7)-'Barème'!$A$7)*'Barème'!$C$7+MAX(0,MIN(C44,'Barème'!$B$8)-'Barème'!$A$8)*'Barème'!$C$8+MAX(0,C44-'Barème'!$A$9)*'Barème'!$C$9))*'Barème'!$B$14,'Barème'!$B$15),'Barème'!$B$16))))),2))</f>
        <v/>
      </c>
      <c r="E44" s="6">
        <f>ROUND(C44-D44,2)</f>
        <v/>
      </c>
    </row>
    <row r="45">
      <c r="A45" s="17" t="n">
        <v>225000</v>
      </c>
      <c r="B45" s="6">
        <f>ROUND(A45*'Barème'!$B$13,2)</f>
        <v/>
      </c>
      <c r="C45" s="6">
        <f>A45-B45</f>
        <v/>
      </c>
      <c r="D45" s="6">
        <f>IF(C45&lt;='Barème'!$B$17,0,ROUND(MAX(0,IF(AND(FALSE,C45&lt;'Barème'!$B$19),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-MIN(MAX(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)*'Barème'!$B$14,'Barème'!$B$15),'Barème'!$B$16))*'Barème'!$B$21-'Barème'!$C$21,IF(C45&lt;'Barème'!$B$18,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-MIN(MAX(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)*'Barème'!$B$14,'Barème'!$B$15),'Barème'!$B$16))*'Barème'!$B$20-'Barème'!$C$20,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-MIN(MAX(((MAX(0,MIN(C45,'Barème'!$B$4)-'Barème'!$A$4)*'Barème'!$C$4+MAX(0,MIN(C45,'Barème'!$B$5)-'Barème'!$A$5)*'Barème'!$C$5+MAX(0,MIN(C45,'Barème'!$B$6)-'Barème'!$A$6)*'Barème'!$C$6+MAX(0,MIN(C45,'Barème'!$B$7)-'Barème'!$A$7)*'Barème'!$C$7+MAX(0,MIN(C45,'Barème'!$B$8)-'Barème'!$A$8)*'Barème'!$C$8+MAX(0,C45-'Barème'!$A$9)*'Barème'!$C$9))*'Barème'!$B$14,'Barème'!$B$15),'Barème'!$B$16))))),2))</f>
        <v/>
      </c>
      <c r="E45" s="6">
        <f>ROUND(C45-D45,2)</f>
        <v/>
      </c>
    </row>
    <row r="46">
      <c r="A46" s="17" t="n">
        <v>230000</v>
      </c>
      <c r="B46" s="6">
        <f>ROUND(A46*'Barème'!$B$13,2)</f>
        <v/>
      </c>
      <c r="C46" s="6">
        <f>A46-B46</f>
        <v/>
      </c>
      <c r="D46" s="6">
        <f>IF(C46&lt;='Barème'!$B$17,0,ROUND(MAX(0,IF(AND(FALSE,C46&lt;'Barème'!$B$19),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-MIN(MAX(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)*'Barème'!$B$14,'Barème'!$B$15),'Barème'!$B$16))*'Barème'!$B$21-'Barème'!$C$21,IF(C46&lt;'Barème'!$B$18,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-MIN(MAX(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)*'Barème'!$B$14,'Barème'!$B$15),'Barème'!$B$16))*'Barème'!$B$20-'Barème'!$C$20,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-MIN(MAX(((MAX(0,MIN(C46,'Barème'!$B$4)-'Barème'!$A$4)*'Barème'!$C$4+MAX(0,MIN(C46,'Barème'!$B$5)-'Barème'!$A$5)*'Barème'!$C$5+MAX(0,MIN(C46,'Barème'!$B$6)-'Barème'!$A$6)*'Barème'!$C$6+MAX(0,MIN(C46,'Barème'!$B$7)-'Barème'!$A$7)*'Barème'!$C$7+MAX(0,MIN(C46,'Barème'!$B$8)-'Barème'!$A$8)*'Barème'!$C$8+MAX(0,C46-'Barème'!$A$9)*'Barème'!$C$9))*'Barème'!$B$14,'Barème'!$B$15),'Barème'!$B$16))))),2))</f>
        <v/>
      </c>
      <c r="E46" s="6">
        <f>ROUND(C46-D46,2)</f>
        <v/>
      </c>
    </row>
    <row r="47">
      <c r="A47" s="17" t="n">
        <v>235000</v>
      </c>
      <c r="B47" s="6">
        <f>ROUND(A47*'Barème'!$B$13,2)</f>
        <v/>
      </c>
      <c r="C47" s="6">
        <f>A47-B47</f>
        <v/>
      </c>
      <c r="D47" s="6">
        <f>IF(C47&lt;='Barème'!$B$17,0,ROUND(MAX(0,IF(AND(FALSE,C47&lt;'Barème'!$B$19),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-MIN(MAX(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)*'Barème'!$B$14,'Barème'!$B$15),'Barème'!$B$16))*'Barème'!$B$21-'Barème'!$C$21,IF(C47&lt;'Barème'!$B$18,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-MIN(MAX(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)*'Barème'!$B$14,'Barème'!$B$15),'Barème'!$B$16))*'Barème'!$B$20-'Barème'!$C$20,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-MIN(MAX(((MAX(0,MIN(C47,'Barème'!$B$4)-'Barème'!$A$4)*'Barème'!$C$4+MAX(0,MIN(C47,'Barème'!$B$5)-'Barème'!$A$5)*'Barème'!$C$5+MAX(0,MIN(C47,'Barème'!$B$6)-'Barème'!$A$6)*'Barème'!$C$6+MAX(0,MIN(C47,'Barème'!$B$7)-'Barème'!$A$7)*'Barème'!$C$7+MAX(0,MIN(C47,'Barème'!$B$8)-'Barème'!$A$8)*'Barème'!$C$8+MAX(0,C47-'Barème'!$A$9)*'Barème'!$C$9))*'Barème'!$B$14,'Barème'!$B$15),'Barème'!$B$16))))),2))</f>
        <v/>
      </c>
      <c r="E47" s="6">
        <f>ROUND(C47-D47,2)</f>
        <v/>
      </c>
    </row>
    <row r="48">
      <c r="A48" s="17" t="n">
        <v>240000</v>
      </c>
      <c r="B48" s="6">
        <f>ROUND(A48*'Barème'!$B$13,2)</f>
        <v/>
      </c>
      <c r="C48" s="6">
        <f>A48-B48</f>
        <v/>
      </c>
      <c r="D48" s="6">
        <f>IF(C48&lt;='Barème'!$B$17,0,ROUND(MAX(0,IF(AND(FALSE,C48&lt;'Barème'!$B$19),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-MIN(MAX(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)*'Barème'!$B$14,'Barème'!$B$15),'Barème'!$B$16))*'Barème'!$B$21-'Barème'!$C$21,IF(C48&lt;'Barème'!$B$18,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-MIN(MAX(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)*'Barème'!$B$14,'Barème'!$B$15),'Barème'!$B$16))*'Barème'!$B$20-'Barème'!$C$20,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-MIN(MAX(((MAX(0,MIN(C48,'Barème'!$B$4)-'Barème'!$A$4)*'Barème'!$C$4+MAX(0,MIN(C48,'Barème'!$B$5)-'Barème'!$A$5)*'Barème'!$C$5+MAX(0,MIN(C48,'Barème'!$B$6)-'Barème'!$A$6)*'Barème'!$C$6+MAX(0,MIN(C48,'Barème'!$B$7)-'Barème'!$A$7)*'Barème'!$C$7+MAX(0,MIN(C48,'Barème'!$B$8)-'Barème'!$A$8)*'Barème'!$C$8+MAX(0,C48-'Barème'!$A$9)*'Barème'!$C$9))*'Barème'!$B$14,'Barème'!$B$15),'Barème'!$B$16))))),2))</f>
        <v/>
      </c>
      <c r="E48" s="6">
        <f>ROUND(C48-D48,2)</f>
        <v/>
      </c>
    </row>
    <row r="49">
      <c r="A49" s="17" t="n">
        <v>245000</v>
      </c>
      <c r="B49" s="6">
        <f>ROUND(A49*'Barème'!$B$13,2)</f>
        <v/>
      </c>
      <c r="C49" s="6">
        <f>A49-B49</f>
        <v/>
      </c>
      <c r="D49" s="6">
        <f>IF(C49&lt;='Barème'!$B$17,0,ROUND(MAX(0,IF(AND(FALSE,C49&lt;'Barème'!$B$19),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-MIN(MAX(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)*'Barème'!$B$14,'Barème'!$B$15),'Barème'!$B$16))*'Barème'!$B$21-'Barème'!$C$21,IF(C49&lt;'Barème'!$B$18,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-MIN(MAX(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)*'Barème'!$B$14,'Barème'!$B$15),'Barème'!$B$16))*'Barème'!$B$20-'Barème'!$C$20,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-MIN(MAX(((MAX(0,MIN(C49,'Barème'!$B$4)-'Barème'!$A$4)*'Barème'!$C$4+MAX(0,MIN(C49,'Barème'!$B$5)-'Barème'!$A$5)*'Barème'!$C$5+MAX(0,MIN(C49,'Barème'!$B$6)-'Barème'!$A$6)*'Barème'!$C$6+MAX(0,MIN(C49,'Barème'!$B$7)-'Barème'!$A$7)*'Barème'!$C$7+MAX(0,MIN(C49,'Barème'!$B$8)-'Barème'!$A$8)*'Barème'!$C$8+MAX(0,C49-'Barème'!$A$9)*'Barème'!$C$9))*'Barème'!$B$14,'Barème'!$B$15),'Barème'!$B$16))))),2))</f>
        <v/>
      </c>
      <c r="E49" s="6">
        <f>ROUND(C49-D49,2)</f>
        <v/>
      </c>
    </row>
    <row r="50">
      <c r="A50" s="17" t="n">
        <v>250000</v>
      </c>
      <c r="B50" s="6">
        <f>ROUND(A50*'Barème'!$B$13,2)</f>
        <v/>
      </c>
      <c r="C50" s="6">
        <f>A50-B50</f>
        <v/>
      </c>
      <c r="D50" s="6">
        <f>IF(C50&lt;='Barème'!$B$17,0,ROUND(MAX(0,IF(AND(FALSE,C50&lt;'Barème'!$B$19),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-MIN(MAX(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)*'Barème'!$B$14,'Barème'!$B$15),'Barème'!$B$16))*'Barème'!$B$21-'Barème'!$C$21,IF(C50&lt;'Barème'!$B$18,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-MIN(MAX(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)*'Barème'!$B$14,'Barème'!$B$15),'Barème'!$B$16))*'Barème'!$B$20-'Barème'!$C$20,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-MIN(MAX(((MAX(0,MIN(C50,'Barème'!$B$4)-'Barème'!$A$4)*'Barème'!$C$4+MAX(0,MIN(C50,'Barème'!$B$5)-'Barème'!$A$5)*'Barème'!$C$5+MAX(0,MIN(C50,'Barème'!$B$6)-'Barème'!$A$6)*'Barème'!$C$6+MAX(0,MIN(C50,'Barème'!$B$7)-'Barème'!$A$7)*'Barème'!$C$7+MAX(0,MIN(C50,'Barème'!$B$8)-'Barème'!$A$8)*'Barème'!$C$8+MAX(0,C50-'Barème'!$A$9)*'Barème'!$C$9))*'Barème'!$B$14,'Barème'!$B$15),'Barème'!$B$16))))),2))</f>
        <v/>
      </c>
      <c r="E50" s="6">
        <f>ROUND(C50-D50,2)</f>
        <v/>
      </c>
    </row>
    <row r="51">
      <c r="A51" s="17" t="n">
        <v>255000</v>
      </c>
      <c r="B51" s="6">
        <f>ROUND(A51*'Barème'!$B$13,2)</f>
        <v/>
      </c>
      <c r="C51" s="6">
        <f>A51-B51</f>
        <v/>
      </c>
      <c r="D51" s="6">
        <f>IF(C51&lt;='Barème'!$B$17,0,ROUND(MAX(0,IF(AND(FALSE,C51&lt;'Barème'!$B$19),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-MIN(MAX(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)*'Barème'!$B$14,'Barème'!$B$15),'Barème'!$B$16))*'Barème'!$B$21-'Barème'!$C$21,IF(C51&lt;'Barème'!$B$18,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-MIN(MAX(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)*'Barème'!$B$14,'Barème'!$B$15),'Barème'!$B$16))*'Barème'!$B$20-'Barème'!$C$20,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-MIN(MAX(((MAX(0,MIN(C51,'Barème'!$B$4)-'Barème'!$A$4)*'Barème'!$C$4+MAX(0,MIN(C51,'Barème'!$B$5)-'Barème'!$A$5)*'Barème'!$C$5+MAX(0,MIN(C51,'Barème'!$B$6)-'Barème'!$A$6)*'Barème'!$C$6+MAX(0,MIN(C51,'Barème'!$B$7)-'Barème'!$A$7)*'Barème'!$C$7+MAX(0,MIN(C51,'Barème'!$B$8)-'Barème'!$A$8)*'Barème'!$C$8+MAX(0,C51-'Barème'!$A$9)*'Barème'!$C$9))*'Barème'!$B$14,'Barème'!$B$15),'Barème'!$B$16))))),2))</f>
        <v/>
      </c>
      <c r="E51" s="6">
        <f>ROUND(C51-D51,2)</f>
        <v/>
      </c>
    </row>
    <row r="52">
      <c r="A52" s="17" t="n">
        <v>260000</v>
      </c>
      <c r="B52" s="6">
        <f>ROUND(A52*'Barème'!$B$13,2)</f>
        <v/>
      </c>
      <c r="C52" s="6">
        <f>A52-B52</f>
        <v/>
      </c>
      <c r="D52" s="6">
        <f>IF(C52&lt;='Barème'!$B$17,0,ROUND(MAX(0,IF(AND(FALSE,C52&lt;'Barème'!$B$19),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-MIN(MAX(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)*'Barème'!$B$14,'Barème'!$B$15),'Barème'!$B$16))*'Barème'!$B$21-'Barème'!$C$21,IF(C52&lt;'Barème'!$B$18,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-MIN(MAX(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)*'Barème'!$B$14,'Barème'!$B$15),'Barème'!$B$16))*'Barème'!$B$20-'Barème'!$C$20,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-MIN(MAX(((MAX(0,MIN(C52,'Barème'!$B$4)-'Barème'!$A$4)*'Barème'!$C$4+MAX(0,MIN(C52,'Barème'!$B$5)-'Barème'!$A$5)*'Barème'!$C$5+MAX(0,MIN(C52,'Barème'!$B$6)-'Barème'!$A$6)*'Barème'!$C$6+MAX(0,MIN(C52,'Barème'!$B$7)-'Barème'!$A$7)*'Barème'!$C$7+MAX(0,MIN(C52,'Barème'!$B$8)-'Barème'!$A$8)*'Barème'!$C$8+MAX(0,C52-'Barème'!$A$9)*'Barème'!$C$9))*'Barème'!$B$14,'Barème'!$B$15),'Barème'!$B$16))))),2))</f>
        <v/>
      </c>
      <c r="E52" s="6">
        <f>ROUND(C52-D52,2)</f>
        <v/>
      </c>
    </row>
    <row r="53">
      <c r="A53" s="17" t="n">
        <v>265000</v>
      </c>
      <c r="B53" s="6">
        <f>ROUND(A53*'Barème'!$B$13,2)</f>
        <v/>
      </c>
      <c r="C53" s="6">
        <f>A53-B53</f>
        <v/>
      </c>
      <c r="D53" s="6">
        <f>IF(C53&lt;='Barème'!$B$17,0,ROUND(MAX(0,IF(AND(FALSE,C53&lt;'Barème'!$B$19),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-MIN(MAX(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)*'Barème'!$B$14,'Barème'!$B$15),'Barème'!$B$16))*'Barème'!$B$21-'Barème'!$C$21,IF(C53&lt;'Barème'!$B$18,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-MIN(MAX(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)*'Barème'!$B$14,'Barème'!$B$15),'Barème'!$B$16))*'Barème'!$B$20-'Barème'!$C$20,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-MIN(MAX(((MAX(0,MIN(C53,'Barème'!$B$4)-'Barème'!$A$4)*'Barème'!$C$4+MAX(0,MIN(C53,'Barème'!$B$5)-'Barème'!$A$5)*'Barème'!$C$5+MAX(0,MIN(C53,'Barème'!$B$6)-'Barème'!$A$6)*'Barème'!$C$6+MAX(0,MIN(C53,'Barème'!$B$7)-'Barème'!$A$7)*'Barème'!$C$7+MAX(0,MIN(C53,'Barème'!$B$8)-'Barème'!$A$8)*'Barème'!$C$8+MAX(0,C53-'Barème'!$A$9)*'Barème'!$C$9))*'Barème'!$B$14,'Barème'!$B$15),'Barème'!$B$16))))),2))</f>
        <v/>
      </c>
      <c r="E53" s="6">
        <f>ROUND(C53-D53,2)</f>
        <v/>
      </c>
    </row>
    <row r="54">
      <c r="A54" s="17" t="n">
        <v>270000</v>
      </c>
      <c r="B54" s="6">
        <f>ROUND(A54*'Barème'!$B$13,2)</f>
        <v/>
      </c>
      <c r="C54" s="6">
        <f>A54-B54</f>
        <v/>
      </c>
      <c r="D54" s="6">
        <f>IF(C54&lt;='Barème'!$B$17,0,ROUND(MAX(0,IF(AND(FALSE,C54&lt;'Barème'!$B$19),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-MIN(MAX(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)*'Barème'!$B$14,'Barème'!$B$15),'Barème'!$B$16))*'Barème'!$B$21-'Barème'!$C$21,IF(C54&lt;'Barème'!$B$18,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-MIN(MAX(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)*'Barème'!$B$14,'Barème'!$B$15),'Barème'!$B$16))*'Barème'!$B$20-'Barème'!$C$20,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-MIN(MAX(((MAX(0,MIN(C54,'Barème'!$B$4)-'Barème'!$A$4)*'Barème'!$C$4+MAX(0,MIN(C54,'Barème'!$B$5)-'Barème'!$A$5)*'Barème'!$C$5+MAX(0,MIN(C54,'Barème'!$B$6)-'Barème'!$A$6)*'Barème'!$C$6+MAX(0,MIN(C54,'Barème'!$B$7)-'Barème'!$A$7)*'Barème'!$C$7+MAX(0,MIN(C54,'Barème'!$B$8)-'Barème'!$A$8)*'Barème'!$C$8+MAX(0,C54-'Barème'!$A$9)*'Barème'!$C$9))*'Barème'!$B$14,'Barème'!$B$15),'Barème'!$B$16))))),2))</f>
        <v/>
      </c>
      <c r="E54" s="6">
        <f>ROUND(C54-D54,2)</f>
        <v/>
      </c>
    </row>
    <row r="55">
      <c r="A55" s="17" t="n">
        <v>275000</v>
      </c>
      <c r="B55" s="6">
        <f>ROUND(A55*'Barème'!$B$13,2)</f>
        <v/>
      </c>
      <c r="C55" s="6">
        <f>A55-B55</f>
        <v/>
      </c>
      <c r="D55" s="6">
        <f>IF(C55&lt;='Barème'!$B$17,0,ROUND(MAX(0,IF(AND(FALSE,C55&lt;'Barème'!$B$19),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-MIN(MAX(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)*'Barème'!$B$14,'Barème'!$B$15),'Barème'!$B$16))*'Barème'!$B$21-'Barème'!$C$21,IF(C55&lt;'Barème'!$B$18,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-MIN(MAX(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)*'Barème'!$B$14,'Barème'!$B$15),'Barème'!$B$16))*'Barème'!$B$20-'Barème'!$C$20,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-MIN(MAX(((MAX(0,MIN(C55,'Barème'!$B$4)-'Barème'!$A$4)*'Barème'!$C$4+MAX(0,MIN(C55,'Barème'!$B$5)-'Barème'!$A$5)*'Barème'!$C$5+MAX(0,MIN(C55,'Barème'!$B$6)-'Barème'!$A$6)*'Barème'!$C$6+MAX(0,MIN(C55,'Barème'!$B$7)-'Barème'!$A$7)*'Barème'!$C$7+MAX(0,MIN(C55,'Barème'!$B$8)-'Barème'!$A$8)*'Barème'!$C$8+MAX(0,C55-'Barème'!$A$9)*'Barème'!$C$9))*'Barème'!$B$14,'Barème'!$B$15),'Barème'!$B$16))))),2))</f>
        <v/>
      </c>
      <c r="E55" s="6">
        <f>ROUND(C55-D55,2)</f>
        <v/>
      </c>
    </row>
    <row r="56">
      <c r="A56" s="17" t="n">
        <v>280000</v>
      </c>
      <c r="B56" s="6">
        <f>ROUND(A56*'Barème'!$B$13,2)</f>
        <v/>
      </c>
      <c r="C56" s="6">
        <f>A56-B56</f>
        <v/>
      </c>
      <c r="D56" s="6">
        <f>IF(C56&lt;='Barème'!$B$17,0,ROUND(MAX(0,IF(AND(FALSE,C56&lt;'Barème'!$B$19),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-MIN(MAX(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)*'Barème'!$B$14,'Barème'!$B$15),'Barème'!$B$16))*'Barème'!$B$21-'Barème'!$C$21,IF(C56&lt;'Barème'!$B$18,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-MIN(MAX(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)*'Barème'!$B$14,'Barème'!$B$15),'Barème'!$B$16))*'Barème'!$B$20-'Barème'!$C$20,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-MIN(MAX(((MAX(0,MIN(C56,'Barème'!$B$4)-'Barème'!$A$4)*'Barème'!$C$4+MAX(0,MIN(C56,'Barème'!$B$5)-'Barème'!$A$5)*'Barème'!$C$5+MAX(0,MIN(C56,'Barème'!$B$6)-'Barème'!$A$6)*'Barème'!$C$6+MAX(0,MIN(C56,'Barème'!$B$7)-'Barème'!$A$7)*'Barème'!$C$7+MAX(0,MIN(C56,'Barème'!$B$8)-'Barème'!$A$8)*'Barème'!$C$8+MAX(0,C56-'Barème'!$A$9)*'Barème'!$C$9))*'Barème'!$B$14,'Barème'!$B$15),'Barème'!$B$16))))),2))</f>
        <v/>
      </c>
      <c r="E56" s="6">
        <f>ROUND(C56-D56,2)</f>
        <v/>
      </c>
    </row>
    <row r="57">
      <c r="A57" s="17" t="n">
        <v>285000</v>
      </c>
      <c r="B57" s="6">
        <f>ROUND(A57*'Barème'!$B$13,2)</f>
        <v/>
      </c>
      <c r="C57" s="6">
        <f>A57-B57</f>
        <v/>
      </c>
      <c r="D57" s="6">
        <f>IF(C57&lt;='Barème'!$B$17,0,ROUND(MAX(0,IF(AND(FALSE,C57&lt;'Barème'!$B$19),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-MIN(MAX(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)*'Barème'!$B$14,'Barème'!$B$15),'Barème'!$B$16))*'Barème'!$B$21-'Barème'!$C$21,IF(C57&lt;'Barème'!$B$18,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-MIN(MAX(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)*'Barème'!$B$14,'Barème'!$B$15),'Barème'!$B$16))*'Barème'!$B$20-'Barème'!$C$20,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-MIN(MAX(((MAX(0,MIN(C57,'Barème'!$B$4)-'Barème'!$A$4)*'Barème'!$C$4+MAX(0,MIN(C57,'Barème'!$B$5)-'Barème'!$A$5)*'Barème'!$C$5+MAX(0,MIN(C57,'Barème'!$B$6)-'Barème'!$A$6)*'Barème'!$C$6+MAX(0,MIN(C57,'Barème'!$B$7)-'Barème'!$A$7)*'Barème'!$C$7+MAX(0,MIN(C57,'Barème'!$B$8)-'Barème'!$A$8)*'Barème'!$C$8+MAX(0,C57-'Barème'!$A$9)*'Barème'!$C$9))*'Barème'!$B$14,'Barème'!$B$15),'Barème'!$B$16))))),2))</f>
        <v/>
      </c>
      <c r="E57" s="6">
        <f>ROUND(C57-D57,2)</f>
        <v/>
      </c>
    </row>
    <row r="58">
      <c r="A58" s="17" t="n">
        <v>290000</v>
      </c>
      <c r="B58" s="6">
        <f>ROUND(A58*'Barème'!$B$13,2)</f>
        <v/>
      </c>
      <c r="C58" s="6">
        <f>A58-B58</f>
        <v/>
      </c>
      <c r="D58" s="6">
        <f>IF(C58&lt;='Barème'!$B$17,0,ROUND(MAX(0,IF(AND(FALSE,C58&lt;'Barème'!$B$19),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-MIN(MAX(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)*'Barème'!$B$14,'Barème'!$B$15),'Barème'!$B$16))*'Barème'!$B$21-'Barème'!$C$21,IF(C58&lt;'Barème'!$B$18,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-MIN(MAX(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)*'Barème'!$B$14,'Barème'!$B$15),'Barème'!$B$16))*'Barème'!$B$20-'Barème'!$C$20,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-MIN(MAX(((MAX(0,MIN(C58,'Barème'!$B$4)-'Barème'!$A$4)*'Barème'!$C$4+MAX(0,MIN(C58,'Barème'!$B$5)-'Barème'!$A$5)*'Barème'!$C$5+MAX(0,MIN(C58,'Barème'!$B$6)-'Barème'!$A$6)*'Barème'!$C$6+MAX(0,MIN(C58,'Barème'!$B$7)-'Barème'!$A$7)*'Barème'!$C$7+MAX(0,MIN(C58,'Barème'!$B$8)-'Barème'!$A$8)*'Barème'!$C$8+MAX(0,C58-'Barème'!$A$9)*'Barème'!$C$9))*'Barème'!$B$14,'Barème'!$B$15),'Barème'!$B$16))))),2))</f>
        <v/>
      </c>
      <c r="E58" s="6">
        <f>ROUND(C58-D58,2)</f>
        <v/>
      </c>
    </row>
    <row r="59">
      <c r="A59" s="17" t="n">
        <v>295000</v>
      </c>
      <c r="B59" s="6">
        <f>ROUND(A59*'Barème'!$B$13,2)</f>
        <v/>
      </c>
      <c r="C59" s="6">
        <f>A59-B59</f>
        <v/>
      </c>
      <c r="D59" s="6">
        <f>IF(C59&lt;='Barème'!$B$17,0,ROUND(MAX(0,IF(AND(FALSE,C59&lt;'Barème'!$B$19),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-MIN(MAX(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)*'Barème'!$B$14,'Barème'!$B$15),'Barème'!$B$16))*'Barème'!$B$21-'Barème'!$C$21,IF(C59&lt;'Barème'!$B$18,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-MIN(MAX(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)*'Barème'!$B$14,'Barème'!$B$15),'Barème'!$B$16))*'Barème'!$B$20-'Barème'!$C$20,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-MIN(MAX(((MAX(0,MIN(C59,'Barème'!$B$4)-'Barème'!$A$4)*'Barème'!$C$4+MAX(0,MIN(C59,'Barème'!$B$5)-'Barème'!$A$5)*'Barème'!$C$5+MAX(0,MIN(C59,'Barème'!$B$6)-'Barème'!$A$6)*'Barème'!$C$6+MAX(0,MIN(C59,'Barème'!$B$7)-'Barème'!$A$7)*'Barème'!$C$7+MAX(0,MIN(C59,'Barème'!$B$8)-'Barème'!$A$8)*'Barème'!$C$8+MAX(0,C59-'Barème'!$A$9)*'Barème'!$C$9))*'Barème'!$B$14,'Barème'!$B$15),'Barème'!$B$16))))),2))</f>
        <v/>
      </c>
      <c r="E59" s="6">
        <f>ROUND(C59-D59,2)</f>
        <v/>
      </c>
    </row>
    <row r="60">
      <c r="A60" s="17" t="n">
        <v>300000</v>
      </c>
      <c r="B60" s="6">
        <f>ROUND(A60*'Barème'!$B$13,2)</f>
        <v/>
      </c>
      <c r="C60" s="6">
        <f>A60-B60</f>
        <v/>
      </c>
      <c r="D60" s="6">
        <f>IF(C60&lt;='Barème'!$B$17,0,ROUND(MAX(0,IF(AND(FALSE,C60&lt;'Barème'!$B$19),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-MIN(MAX(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)*'Barème'!$B$14,'Barème'!$B$15),'Barème'!$B$16))*'Barème'!$B$21-'Barème'!$C$21,IF(C60&lt;'Barème'!$B$18,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-MIN(MAX(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)*'Barème'!$B$14,'Barème'!$B$15),'Barème'!$B$16))*'Barème'!$B$20-'Barème'!$C$20,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-MIN(MAX(((MAX(0,MIN(C60,'Barème'!$B$4)-'Barème'!$A$4)*'Barème'!$C$4+MAX(0,MIN(C60,'Barème'!$B$5)-'Barème'!$A$5)*'Barème'!$C$5+MAX(0,MIN(C60,'Barème'!$B$6)-'Barème'!$A$6)*'Barème'!$C$6+MAX(0,MIN(C60,'Barème'!$B$7)-'Barème'!$A$7)*'Barème'!$C$7+MAX(0,MIN(C60,'Barème'!$B$8)-'Barème'!$A$8)*'Barème'!$C$8+MAX(0,C60-'Barème'!$A$9)*'Barème'!$C$9))*'Barème'!$B$14,'Barème'!$B$15),'Barème'!$B$16))))),2))</f>
        <v/>
      </c>
      <c r="E60" s="6">
        <f>ROUND(C60-D60,2)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Winalco</dc:creator>
  <dc:title xmlns:dc="http://purl.org/dc/elements/1.1/">Calcul IRG salaire 2026 Algérie</dc:title>
  <dcterms:created xmlns:dcterms="http://purl.org/dc/terms/" xmlns:xsi="http://www.w3.org/2001/XMLSchema-instance" xsi:type="dcterms:W3CDTF">2026-10-09T07:47:31Z</dcterms:created>
  <dcterms:modified xmlns:dcterms="http://purl.org/dc/terms/" xmlns:xsi="http://www.w3.org/2001/XMLSchema-instance" xsi:type="dcterms:W3CDTF">2026-10-09T07:47:31Z</dcterms:modified>
</cp:coreProperties>
</file>